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39"/>
  <c r="I42" i="9" l="1"/>
  <c r="L42"/>
  <c r="K7"/>
  <c r="K13"/>
  <c r="K15"/>
  <c r="H42"/>
  <c r="J42"/>
  <c r="BK45" i="8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K40"/>
  <c r="BK36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C53"/>
  <c r="BK52"/>
  <c r="BK38"/>
  <c r="BK41"/>
  <c r="K40" i="9" l="1"/>
  <c r="K38"/>
  <c r="K36"/>
  <c r="K34"/>
  <c r="K32"/>
  <c r="K30"/>
  <c r="K28"/>
  <c r="K26"/>
  <c r="K24"/>
  <c r="K22"/>
  <c r="K20"/>
  <c r="K18"/>
  <c r="K16"/>
  <c r="K14"/>
  <c r="K12"/>
  <c r="K10"/>
  <c r="K8"/>
  <c r="K6"/>
  <c r="K41"/>
  <c r="K39"/>
  <c r="K37"/>
  <c r="K35"/>
  <c r="K33"/>
  <c r="K31"/>
  <c r="K29"/>
  <c r="K27"/>
  <c r="K25"/>
  <c r="K23"/>
  <c r="K21"/>
  <c r="K19"/>
  <c r="K17"/>
  <c r="K11"/>
  <c r="K9"/>
  <c r="D42"/>
  <c r="G42"/>
  <c r="E42"/>
  <c r="F42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32"/>
  <c r="BK33" s="1"/>
  <c r="C33"/>
  <c r="C47" s="1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5"/>
  <c r="BK37"/>
  <c r="BK42"/>
  <c r="BK43"/>
  <c r="BK44"/>
  <c r="N47"/>
  <c r="BK51"/>
  <c r="BK53" s="1"/>
  <c r="BK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H58"/>
  <c r="BI58"/>
  <c r="BJ58"/>
  <c r="BK60"/>
  <c r="BK61" s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6"/>
  <c r="BK67" s="1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72"/>
  <c r="BK73" s="1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H73"/>
  <c r="BI73"/>
  <c r="BJ73"/>
  <c r="BH62" l="1"/>
  <c r="BD62"/>
  <c r="AZ62"/>
  <c r="AV62"/>
  <c r="AR62"/>
  <c r="AN62"/>
  <c r="AJ62"/>
  <c r="AF62"/>
  <c r="AB62"/>
  <c r="X62"/>
  <c r="T62"/>
  <c r="P62"/>
  <c r="BK46"/>
  <c r="K62"/>
  <c r="G62"/>
  <c r="C62"/>
  <c r="K5" i="9"/>
  <c r="K42" s="1"/>
  <c r="G47" i="8"/>
  <c r="E62"/>
  <c r="BJ62"/>
  <c r="BF62"/>
  <c r="BB62"/>
  <c r="AX62"/>
  <c r="AT62"/>
  <c r="AP62"/>
  <c r="AL62"/>
  <c r="AH62"/>
  <c r="AD62"/>
  <c r="Z62"/>
  <c r="V62"/>
  <c r="R62"/>
  <c r="N62"/>
  <c r="BJ47"/>
  <c r="BH47"/>
  <c r="BF47"/>
  <c r="BD47"/>
  <c r="BB47"/>
  <c r="AZ47"/>
  <c r="AX47"/>
  <c r="AV47"/>
  <c r="AT47"/>
  <c r="AR47"/>
  <c r="AP47"/>
  <c r="AN47"/>
  <c r="AL47"/>
  <c r="AJ47"/>
  <c r="AH47"/>
  <c r="AF47"/>
  <c r="AD47"/>
  <c r="AB47"/>
  <c r="Z47"/>
  <c r="X47"/>
  <c r="V47"/>
  <c r="T47"/>
  <c r="R47"/>
  <c r="P47"/>
  <c r="L47"/>
  <c r="J47"/>
  <c r="H47"/>
  <c r="F47"/>
  <c r="R28"/>
  <c r="R69" s="1"/>
  <c r="I62"/>
  <c r="AE28"/>
  <c r="Y28"/>
  <c r="BK58"/>
  <c r="BK62" s="1"/>
  <c r="AL28"/>
  <c r="BI47"/>
  <c r="BG47"/>
  <c r="BE47"/>
  <c r="BC47"/>
  <c r="BA47"/>
  <c r="AY47"/>
  <c r="AW47"/>
  <c r="AU47"/>
  <c r="AS47"/>
  <c r="AQ47"/>
  <c r="AO47"/>
  <c r="AM47"/>
  <c r="AK47"/>
  <c r="AI47"/>
  <c r="AG47"/>
  <c r="AE47"/>
  <c r="AC47"/>
  <c r="AA47"/>
  <c r="Y47"/>
  <c r="W47"/>
  <c r="U47"/>
  <c r="Q47"/>
  <c r="O47"/>
  <c r="M47"/>
  <c r="K47"/>
  <c r="I47"/>
  <c r="E47"/>
  <c r="BB28"/>
  <c r="BJ28"/>
  <c r="AT28"/>
  <c r="H28"/>
  <c r="BH28"/>
  <c r="BF28"/>
  <c r="BD28"/>
  <c r="AZ28"/>
  <c r="AX28"/>
  <c r="AV28"/>
  <c r="AR28"/>
  <c r="AP28"/>
  <c r="AN28"/>
  <c r="AJ28"/>
  <c r="AH28"/>
  <c r="Z28"/>
  <c r="X28"/>
  <c r="AA28"/>
  <c r="W28"/>
  <c r="T28"/>
  <c r="P28"/>
  <c r="N28"/>
  <c r="L28"/>
  <c r="F28"/>
  <c r="J62"/>
  <c r="H62"/>
  <c r="F62"/>
  <c r="D62"/>
  <c r="BI62"/>
  <c r="BG62"/>
  <c r="BE62"/>
  <c r="BC62"/>
  <c r="BA62"/>
  <c r="AY62"/>
  <c r="AW62"/>
  <c r="AU62"/>
  <c r="AS62"/>
  <c r="AQ62"/>
  <c r="AO62"/>
  <c r="AM62"/>
  <c r="AK62"/>
  <c r="AI62"/>
  <c r="AG62"/>
  <c r="AE62"/>
  <c r="AC62"/>
  <c r="AA62"/>
  <c r="Y62"/>
  <c r="W62"/>
  <c r="U62"/>
  <c r="S62"/>
  <c r="Q62"/>
  <c r="O62"/>
  <c r="M62"/>
  <c r="AF28"/>
  <c r="AD28"/>
  <c r="AB28"/>
  <c r="J28"/>
  <c r="D28"/>
  <c r="BI28"/>
  <c r="BG28"/>
  <c r="BE28"/>
  <c r="BC28"/>
  <c r="BA28"/>
  <c r="AY28"/>
  <c r="AW28"/>
  <c r="AU28"/>
  <c r="L62"/>
  <c r="AS28"/>
  <c r="AQ28"/>
  <c r="AO28"/>
  <c r="AM28"/>
  <c r="AK28"/>
  <c r="AI28"/>
  <c r="AG28"/>
  <c r="AC28"/>
  <c r="U28"/>
  <c r="S28"/>
  <c r="Q28"/>
  <c r="O28"/>
  <c r="M28"/>
  <c r="K28"/>
  <c r="G28"/>
  <c r="E28"/>
  <c r="C28"/>
  <c r="S47"/>
  <c r="BK47"/>
  <c r="D47"/>
  <c r="V28"/>
  <c r="BK27"/>
  <c r="BK15"/>
  <c r="I28"/>
  <c r="G69" l="1"/>
  <c r="AW69"/>
  <c r="BA69"/>
  <c r="BE69"/>
  <c r="BI69"/>
  <c r="AD69"/>
  <c r="AH69"/>
  <c r="AX69"/>
  <c r="AB69"/>
  <c r="AF69"/>
  <c r="N69"/>
  <c r="BC69"/>
  <c r="T69"/>
  <c r="AJ69"/>
  <c r="AV69"/>
  <c r="AZ69"/>
  <c r="AT69"/>
  <c r="BB69"/>
  <c r="F69"/>
  <c r="BF69"/>
  <c r="U69"/>
  <c r="AG69"/>
  <c r="AK69"/>
  <c r="AO69"/>
  <c r="AS69"/>
  <c r="V69"/>
  <c r="Z69"/>
  <c r="AP69"/>
  <c r="BJ69"/>
  <c r="AL69"/>
  <c r="I69"/>
  <c r="J69"/>
  <c r="P69"/>
  <c r="X69"/>
  <c r="AN69"/>
  <c r="AR69"/>
  <c r="BD69"/>
  <c r="BH69"/>
  <c r="E69"/>
  <c r="K69"/>
  <c r="AC69"/>
  <c r="H69"/>
  <c r="Y69"/>
  <c r="AA69"/>
  <c r="C69"/>
  <c r="M69"/>
  <c r="Q69"/>
  <c r="AY69"/>
  <c r="BG69"/>
  <c r="AE69"/>
  <c r="W69"/>
  <c r="L69"/>
  <c r="AM69"/>
  <c r="D69"/>
  <c r="S69"/>
  <c r="O69"/>
  <c r="AI69"/>
  <c r="AQ69"/>
  <c r="AU69"/>
  <c r="BK28"/>
  <c r="BK69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<sst xmlns="http://schemas.openxmlformats.org/spreadsheetml/2006/main" count="167" uniqueCount="131">
  <si>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</si>
  <si>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</si>
  <si>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</si>
  <si>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</si>
  <si>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</si>
  <si>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</si>
  <si>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</si>
  <si>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</si>
  <si>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</si>
  <si>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</si>
  <si>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</si>
  <si>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</si>
  <si>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</si>
  <si>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</si>
  <si>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</si>
  <si>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</si>
  <si>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</si>
  <si>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</si>
  <si>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</si>
  <si>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</si>
  <si>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</si>
  <si>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</si>
  <si>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</si>
  <si>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</si>
  <si>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</si>
  <si>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</si>
  <si>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</si>
  <si>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</si>
  <si>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</si>
  <si>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</si>
  <si>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</si>
  <si>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</si>
  <si>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</si>
  <si>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</si>
  <si>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</si>
  <si>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</si>
  <si>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</si>
  <si>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</si>
  <si>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</si>
  <si>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</si>
  <si>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</si>
  <si>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</si>
  <si>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</si>
  <si>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</si>
  <si>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</si>
  <si>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</si>
  <si>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</si>
  <si>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</si>
  <si>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</si>
  <si>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</si>
  <si>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</si>
  <si>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</si>
  <si>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</si>
  <si>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</si>
  <si>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</si>
  <si>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</si>
  <si>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</si>
  <si>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</si>
  <si>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</si>
  <si>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</si>
  <si>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</si>
  <si>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</si>
  <si>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</si>
  <si>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</si>
  <si>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</si>
  <si>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</si>
  <si>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</si>
  <si>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</si>
  <si>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</si>
  <si>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</si>
  <si>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</si>
  <si>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</si>
  <si>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</si>
  <si>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</si>
  <si>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</si>
  <si>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</si>
  <si>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</si>
  <si>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</si>
  <si>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</si>
  <si>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</si>
  <si>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</si>
  <si>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</si>
  <si>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</si>
  <si>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</si>
  <si>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</si>
  <si>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</si>
  <si>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</si>
  <si>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</si>
  <si>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</si>
  <si>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</si>
  <si>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</si>
  <si>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</si>
  <si>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</si>
  <si>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</si>
  <si>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</si>
  <si>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</si>
  <si>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</si>
  <si>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</si>
  <si>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</si>
  <si>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</si>
  <si>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</si>
  <si>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</si>
  <si>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</si>
  <si>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</si>
  <si>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</si>
  <si>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</si>
  <si>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</si>
  <si>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</si>
  <si>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</si>
  <si>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</si>
  <si>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</si>
  <si>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</si>
  <si>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</si>
  <si>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</si>
  <si>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</si>
  <si>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</si>
  <si>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</si>
  <si>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</si>
  <si>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</si>
  <si>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</si>
  <si>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</si>
  <si>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</si>
  <si>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</si>
  <si>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</si>
  <si>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</si>
  <si>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</si>
  <si>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</si>
  <si>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</si>
  <si>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</si>
  <si>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31-October-2020
(All figures in Rs. Crore)</t>
  </si>
  <si>
    <t>Table showing State wise /Union Territory wise contribution to AAUM of category of schemes as on 31-October-2020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</si>
</sst>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5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4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C88"/>
  <sheetViews>
    <sheetView showGridLines="0" tabSelected="1" zoomScale="85" zoomScaleNormal="85" workbookViewId="0">
      <selection activeCell="B1" sqref="B1:B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>
      <c r="A1" s="87" t="s">
        <v>75</v>
      </c>
      <c r="B1" s="64" t="s">
        <v>28</v>
      </c>
      <c r="C1" s="78" t="s">
        <v>129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80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>
      <c r="A2" s="88"/>
      <c r="B2" s="65"/>
      <c r="C2" s="66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8"/>
      <c r="W2" s="66" t="s">
        <v>25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8"/>
      <c r="AQ2" s="66" t="s">
        <v>26</v>
      </c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8"/>
      <c r="BK2" s="81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>
      <c r="A3" s="88"/>
      <c r="B3" s="65"/>
      <c r="C3" s="72" t="s">
        <v>120</v>
      </c>
      <c r="D3" s="73"/>
      <c r="E3" s="73"/>
      <c r="F3" s="73"/>
      <c r="G3" s="73"/>
      <c r="H3" s="73"/>
      <c r="I3" s="73"/>
      <c r="J3" s="73"/>
      <c r="K3" s="73"/>
      <c r="L3" s="74"/>
      <c r="M3" s="72" t="s">
        <v>121</v>
      </c>
      <c r="N3" s="73"/>
      <c r="O3" s="73"/>
      <c r="P3" s="73"/>
      <c r="Q3" s="73"/>
      <c r="R3" s="73"/>
      <c r="S3" s="73"/>
      <c r="T3" s="73"/>
      <c r="U3" s="73"/>
      <c r="V3" s="74"/>
      <c r="W3" s="72" t="s">
        <v>120</v>
      </c>
      <c r="X3" s="73"/>
      <c r="Y3" s="73"/>
      <c r="Z3" s="73"/>
      <c r="AA3" s="73"/>
      <c r="AB3" s="73"/>
      <c r="AC3" s="73"/>
      <c r="AD3" s="73"/>
      <c r="AE3" s="73"/>
      <c r="AF3" s="74"/>
      <c r="AG3" s="72" t="s">
        <v>121</v>
      </c>
      <c r="AH3" s="73"/>
      <c r="AI3" s="73"/>
      <c r="AJ3" s="73"/>
      <c r="AK3" s="73"/>
      <c r="AL3" s="73"/>
      <c r="AM3" s="73"/>
      <c r="AN3" s="73"/>
      <c r="AO3" s="73"/>
      <c r="AP3" s="74"/>
      <c r="AQ3" s="72" t="s">
        <v>120</v>
      </c>
      <c r="AR3" s="73"/>
      <c r="AS3" s="73"/>
      <c r="AT3" s="73"/>
      <c r="AU3" s="73"/>
      <c r="AV3" s="73"/>
      <c r="AW3" s="73"/>
      <c r="AX3" s="73"/>
      <c r="AY3" s="73"/>
      <c r="AZ3" s="74"/>
      <c r="BA3" s="72" t="s">
        <v>121</v>
      </c>
      <c r="BB3" s="73"/>
      <c r="BC3" s="73"/>
      <c r="BD3" s="73"/>
      <c r="BE3" s="73"/>
      <c r="BF3" s="73"/>
      <c r="BG3" s="73"/>
      <c r="BH3" s="73"/>
      <c r="BI3" s="73"/>
      <c r="BJ3" s="74"/>
      <c r="BK3" s="82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>
      <c r="A4" s="88"/>
      <c r="B4" s="65"/>
      <c r="C4" s="69" t="s">
        <v>34</v>
      </c>
      <c r="D4" s="70"/>
      <c r="E4" s="70"/>
      <c r="F4" s="70"/>
      <c r="G4" s="71"/>
      <c r="H4" s="69" t="s">
        <v>35</v>
      </c>
      <c r="I4" s="70"/>
      <c r="J4" s="70"/>
      <c r="K4" s="70"/>
      <c r="L4" s="71"/>
      <c r="M4" s="69" t="s">
        <v>34</v>
      </c>
      <c r="N4" s="70"/>
      <c r="O4" s="70"/>
      <c r="P4" s="70"/>
      <c r="Q4" s="71"/>
      <c r="R4" s="69" t="s">
        <v>35</v>
      </c>
      <c r="S4" s="70"/>
      <c r="T4" s="70"/>
      <c r="U4" s="70"/>
      <c r="V4" s="71"/>
      <c r="W4" s="69" t="s">
        <v>34</v>
      </c>
      <c r="X4" s="70"/>
      <c r="Y4" s="70"/>
      <c r="Z4" s="70"/>
      <c r="AA4" s="71"/>
      <c r="AB4" s="69" t="s">
        <v>35</v>
      </c>
      <c r="AC4" s="70"/>
      <c r="AD4" s="70"/>
      <c r="AE4" s="70"/>
      <c r="AF4" s="71"/>
      <c r="AG4" s="69" t="s">
        <v>34</v>
      </c>
      <c r="AH4" s="70"/>
      <c r="AI4" s="70"/>
      <c r="AJ4" s="70"/>
      <c r="AK4" s="71"/>
      <c r="AL4" s="69" t="s">
        <v>35</v>
      </c>
      <c r="AM4" s="70"/>
      <c r="AN4" s="70"/>
      <c r="AO4" s="70"/>
      <c r="AP4" s="71"/>
      <c r="AQ4" s="69" t="s">
        <v>34</v>
      </c>
      <c r="AR4" s="70"/>
      <c r="AS4" s="70"/>
      <c r="AT4" s="70"/>
      <c r="AU4" s="71"/>
      <c r="AV4" s="69" t="s">
        <v>35</v>
      </c>
      <c r="AW4" s="70"/>
      <c r="AX4" s="70"/>
      <c r="AY4" s="70"/>
      <c r="AZ4" s="71"/>
      <c r="BA4" s="69" t="s">
        <v>34</v>
      </c>
      <c r="BB4" s="70"/>
      <c r="BC4" s="70"/>
      <c r="BD4" s="70"/>
      <c r="BE4" s="71"/>
      <c r="BF4" s="69" t="s">
        <v>35</v>
      </c>
      <c r="BG4" s="70"/>
      <c r="BH4" s="70"/>
      <c r="BI4" s="70"/>
      <c r="BJ4" s="71"/>
      <c r="BK4" s="82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>
      <c r="A5" s="88"/>
      <c r="B5" s="65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3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>
      <c r="A6" s="16" t="s">
        <v>0</v>
      </c>
      <c r="B6" s="19" t="s">
        <v>6</v>
      </c>
      <c r="C6" s="75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7"/>
    </row>
    <row r="7" spans="1:107">
      <c r="A7" s="16" t="s">
        <v>76</v>
      </c>
      <c r="B7" s="19" t="s">
        <v>12</v>
      </c>
      <c r="C7" s="75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7"/>
    </row>
    <row r="8" spans="1:107">
      <c r="A8" s="16"/>
      <c r="B8" s="29" t="s">
        <v>101</v>
      </c>
      <c r="C8" s="35">
        <v>0</v>
      </c>
      <c r="D8" s="35">
        <v>123.0616020060318</v>
      </c>
      <c r="E8" s="35">
        <v>0</v>
      </c>
      <c r="F8" s="35">
        <v>0</v>
      </c>
      <c r="G8" s="35">
        <v>0</v>
      </c>
      <c r="H8" s="35">
        <v>6.4185915009476036</v>
      </c>
      <c r="I8" s="35">
        <v>174.94156517215879</v>
      </c>
      <c r="J8" s="35">
        <v>30.439378812128204</v>
      </c>
      <c r="K8" s="35">
        <v>0</v>
      </c>
      <c r="L8" s="35">
        <v>71.118536607021696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4.1928515602669041</v>
      </c>
      <c r="S8" s="35">
        <v>420.86135306961205</v>
      </c>
      <c r="T8" s="35">
        <v>141.3805973096764</v>
      </c>
      <c r="U8" s="35">
        <v>0</v>
      </c>
      <c r="V8" s="35">
        <v>7.2512724233818036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3.174304556595601</v>
      </c>
      <c r="AC8" s="35">
        <v>35.951009182381625</v>
      </c>
      <c r="AD8" s="35">
        <v>8.8638118935155994</v>
      </c>
      <c r="AE8" s="35">
        <v>0</v>
      </c>
      <c r="AF8" s="35">
        <v>61.730897167015065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3.3222041564630982</v>
      </c>
      <c r="AM8" s="35">
        <v>59.380635659320212</v>
      </c>
      <c r="AN8" s="35">
        <v>155.85109570315961</v>
      </c>
      <c r="AO8" s="35">
        <v>0</v>
      </c>
      <c r="AP8" s="35">
        <v>38.846192882825093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6.8396409087722061</v>
      </c>
      <c r="AW8" s="35">
        <v>42.920457695480906</v>
      </c>
      <c r="AX8" s="35">
        <v>0.32293808216120001</v>
      </c>
      <c r="AY8" s="35">
        <v>0</v>
      </c>
      <c r="AZ8" s="35">
        <v>40.319362240990394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2.2316643911375138</v>
      </c>
      <c r="BG8" s="35">
        <v>0.13079530241909998</v>
      </c>
      <c r="BH8" s="35">
        <v>28.3818608542256</v>
      </c>
      <c r="BI8" s="35">
        <v>0</v>
      </c>
      <c r="BJ8" s="35">
        <v>5.3750010913510007</v>
      </c>
      <c r="BK8" s="36">
        <f>SUM(C8:BJ8)</f>
        <v>1473.3076202290392</v>
      </c>
    </row>
    <row r="9" spans="1:107">
      <c r="A9" s="16"/>
      <c r="B9" s="21" t="s">
        <v>85</v>
      </c>
      <c r="C9" s="33">
        <f t="shared" ref="C9:BJ9" si="0">SUM(C8)</f>
        <v>0</v>
      </c>
      <c r="D9" s="33">
        <f t="shared" si="0"/>
        <v>123.0616020060318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6.4185915009476036</v>
      </c>
      <c r="I9" s="33">
        <f t="shared" si="0"/>
        <v>174.94156517215879</v>
      </c>
      <c r="J9" s="33">
        <f t="shared" si="0"/>
        <v>30.439378812128204</v>
      </c>
      <c r="K9" s="33">
        <f t="shared" si="0"/>
        <v>0</v>
      </c>
      <c r="L9" s="33">
        <f t="shared" si="0"/>
        <v>71.118536607021696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4.1928515602669041</v>
      </c>
      <c r="S9" s="33">
        <f t="shared" si="0"/>
        <v>420.86135306961205</v>
      </c>
      <c r="T9" s="33">
        <f t="shared" si="0"/>
        <v>141.3805973096764</v>
      </c>
      <c r="U9" s="33">
        <f t="shared" si="0"/>
        <v>0</v>
      </c>
      <c r="V9" s="33">
        <f t="shared" si="0"/>
        <v>7.2512724233818036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3.174304556595601</v>
      </c>
      <c r="AC9" s="33">
        <f t="shared" si="0"/>
        <v>35.951009182381625</v>
      </c>
      <c r="AD9" s="33">
        <f t="shared" si="0"/>
        <v>8.8638118935155994</v>
      </c>
      <c r="AE9" s="33">
        <f t="shared" si="0"/>
        <v>0</v>
      </c>
      <c r="AF9" s="33">
        <f t="shared" si="0"/>
        <v>61.730897167015065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3.3222041564630982</v>
      </c>
      <c r="AM9" s="33">
        <f t="shared" si="0"/>
        <v>59.380635659320212</v>
      </c>
      <c r="AN9" s="33">
        <f t="shared" si="0"/>
        <v>155.85109570315961</v>
      </c>
      <c r="AO9" s="33">
        <f t="shared" si="0"/>
        <v>0</v>
      </c>
      <c r="AP9" s="33">
        <f t="shared" si="0"/>
        <v>38.846192882825093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6.8396409087722061</v>
      </c>
      <c r="AW9" s="33">
        <f>(SUM(AW8))</f>
        <v>42.920457695480906</v>
      </c>
      <c r="AX9" s="33">
        <f t="shared" si="0"/>
        <v>0.32293808216120001</v>
      </c>
      <c r="AY9" s="33">
        <f t="shared" si="0"/>
        <v>0</v>
      </c>
      <c r="AZ9" s="33">
        <f t="shared" si="0"/>
        <v>40.319362240990394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2.2316643911375138</v>
      </c>
      <c r="BG9" s="33">
        <f t="shared" si="0"/>
        <v>0.13079530241909998</v>
      </c>
      <c r="BH9" s="33">
        <f t="shared" si="0"/>
        <v>28.3818608542256</v>
      </c>
      <c r="BI9" s="33">
        <f t="shared" si="0"/>
        <v>0</v>
      </c>
      <c r="BJ9" s="33">
        <f t="shared" si="0"/>
        <v>5.3750010913510007</v>
      </c>
      <c r="BK9" s="31">
        <f>SUM(BK8)</f>
        <v>1473.3076202290392</v>
      </c>
    </row>
    <row r="10" spans="1:107">
      <c r="A10" s="16" t="s">
        <v>77</v>
      </c>
      <c r="B10" s="20" t="s">
        <v>3</v>
      </c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7"/>
    </row>
    <row r="11" spans="1:107">
      <c r="A11" s="16"/>
      <c r="B11" s="29" t="s">
        <v>102</v>
      </c>
      <c r="C11" s="35">
        <v>0</v>
      </c>
      <c r="D11" s="35">
        <v>7.3763965636451001</v>
      </c>
      <c r="E11" s="35">
        <v>0</v>
      </c>
      <c r="F11" s="35">
        <v>0</v>
      </c>
      <c r="G11" s="35">
        <v>0</v>
      </c>
      <c r="H11" s="35">
        <v>0.16511614641770003</v>
      </c>
      <c r="I11" s="35">
        <v>5.58700599354E-2</v>
      </c>
      <c r="J11" s="35">
        <v>0.30338212335480003</v>
      </c>
      <c r="K11" s="35">
        <v>0</v>
      </c>
      <c r="L11" s="35">
        <v>5.0408195226770998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0.18789823944920001</v>
      </c>
      <c r="S11" s="35">
        <v>2.0018019354000002E-3</v>
      </c>
      <c r="T11" s="35">
        <v>0</v>
      </c>
      <c r="U11" s="35">
        <v>0</v>
      </c>
      <c r="V11" s="35">
        <v>0.29021326222560001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0.88597316083240052</v>
      </c>
      <c r="AC11" s="35">
        <v>0.24896545406440002</v>
      </c>
      <c r="AD11" s="35">
        <v>0</v>
      </c>
      <c r="AE11" s="35">
        <v>0</v>
      </c>
      <c r="AF11" s="35">
        <v>3.1234798612242995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0.73751773031539958</v>
      </c>
      <c r="AM11" s="35">
        <v>0</v>
      </c>
      <c r="AN11" s="35">
        <v>0</v>
      </c>
      <c r="AO11" s="35">
        <v>0</v>
      </c>
      <c r="AP11" s="35">
        <v>0.78013446312840007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0.34092999238419991</v>
      </c>
      <c r="AW11" s="35">
        <v>0.11521868758060001</v>
      </c>
      <c r="AX11" s="35">
        <v>5.9606483684514995</v>
      </c>
      <c r="AY11" s="35">
        <v>0</v>
      </c>
      <c r="AZ11" s="35">
        <v>1.1275801937412999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0.1268106923856</v>
      </c>
      <c r="BG11" s="35">
        <v>8.4417779032000002E-3</v>
      </c>
      <c r="BH11" s="35">
        <v>0</v>
      </c>
      <c r="BI11" s="35">
        <v>0</v>
      </c>
      <c r="BJ11" s="35">
        <v>3.2364504838000002E-3</v>
      </c>
      <c r="BK11" s="36">
        <f>SUM(C11:BJ11)</f>
        <v>26.880634552135401</v>
      </c>
      <c r="BL11" s="37"/>
      <c r="BO11" s="37"/>
    </row>
    <row r="12" spans="1:107">
      <c r="A12" s="16"/>
      <c r="B12" s="21" t="s">
        <v>86</v>
      </c>
      <c r="C12" s="33">
        <f t="shared" ref="C12:BJ12" si="1">SUM(C11)</f>
        <v>0</v>
      </c>
      <c r="D12" s="33">
        <f t="shared" si="1"/>
        <v>7.3763965636451001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0.16511614641770003</v>
      </c>
      <c r="I12" s="33">
        <f t="shared" si="1"/>
        <v>5.58700599354E-2</v>
      </c>
      <c r="J12" s="33">
        <f t="shared" si="1"/>
        <v>0.30338212335480003</v>
      </c>
      <c r="K12" s="33">
        <f t="shared" si="1"/>
        <v>0</v>
      </c>
      <c r="L12" s="33">
        <f t="shared" si="1"/>
        <v>5.0408195226770998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0.18789823944920001</v>
      </c>
      <c r="S12" s="33">
        <f t="shared" si="1"/>
        <v>2.0018019354000002E-3</v>
      </c>
      <c r="T12" s="33">
        <f t="shared" si="1"/>
        <v>0</v>
      </c>
      <c r="U12" s="33">
        <f t="shared" si="1"/>
        <v>0</v>
      </c>
      <c r="V12" s="33">
        <f t="shared" si="1"/>
        <v>0.29021326222560001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0.88597316083240052</v>
      </c>
      <c r="AC12" s="33">
        <f t="shared" si="1"/>
        <v>0.24896545406440002</v>
      </c>
      <c r="AD12" s="33">
        <f t="shared" si="1"/>
        <v>0</v>
      </c>
      <c r="AE12" s="33">
        <f t="shared" si="1"/>
        <v>0</v>
      </c>
      <c r="AF12" s="33">
        <f t="shared" si="1"/>
        <v>3.1234798612242995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0.73751773031539958</v>
      </c>
      <c r="AM12" s="33">
        <f t="shared" si="1"/>
        <v>0</v>
      </c>
      <c r="AN12" s="33">
        <f t="shared" si="1"/>
        <v>0</v>
      </c>
      <c r="AO12" s="33">
        <f t="shared" si="1"/>
        <v>0</v>
      </c>
      <c r="AP12" s="33">
        <f t="shared" si="1"/>
        <v>0.78013446312840007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0.34092999238419991</v>
      </c>
      <c r="AW12" s="33">
        <f>(SUM(AW11))</f>
        <v>0.11521868758060001</v>
      </c>
      <c r="AX12" s="33">
        <f t="shared" si="1"/>
        <v>5.9606483684514995</v>
      </c>
      <c r="AY12" s="33">
        <f t="shared" si="1"/>
        <v>0</v>
      </c>
      <c r="AZ12" s="33">
        <f t="shared" si="1"/>
        <v>1.1275801937412999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0.1268106923856</v>
      </c>
      <c r="BG12" s="33">
        <f t="shared" si="1"/>
        <v>8.4417779032000002E-3</v>
      </c>
      <c r="BH12" s="33">
        <f t="shared" si="1"/>
        <v>0</v>
      </c>
      <c r="BI12" s="33">
        <f t="shared" si="1"/>
        <v>0</v>
      </c>
      <c r="BJ12" s="33">
        <f t="shared" si="1"/>
        <v>3.2364504838000002E-3</v>
      </c>
      <c r="BK12" s="34">
        <f>SUM(BK11)</f>
        <v>26.880634552135401</v>
      </c>
    </row>
    <row r="13" spans="1:107">
      <c r="A13" s="16" t="s">
        <v>78</v>
      </c>
      <c r="B13" s="20" t="s">
        <v>10</v>
      </c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7"/>
    </row>
    <row r="14" spans="1:107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>
      <c r="A16" s="16" t="s">
        <v>79</v>
      </c>
      <c r="B16" s="20" t="s">
        <v>13</v>
      </c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7"/>
    </row>
    <row r="17" spans="1:67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>
      <c r="A19" s="16" t="s">
        <v>81</v>
      </c>
      <c r="B19" s="28" t="s">
        <v>97</v>
      </c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7"/>
    </row>
    <row r="20" spans="1:67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>
      <c r="A22" s="16" t="s">
        <v>82</v>
      </c>
      <c r="B22" s="20" t="s">
        <v>14</v>
      </c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7"/>
    </row>
    <row r="23" spans="1:67">
      <c r="A23" s="16"/>
      <c r="B23" s="29" t="s">
        <v>103</v>
      </c>
      <c r="C23" s="35">
        <v>0</v>
      </c>
      <c r="D23" s="35">
        <v>2.7909145480322</v>
      </c>
      <c r="E23" s="35">
        <v>0</v>
      </c>
      <c r="F23" s="35">
        <v>0</v>
      </c>
      <c r="G23" s="35">
        <v>0</v>
      </c>
      <c r="H23" s="35">
        <v>0.12311712415949996</v>
      </c>
      <c r="I23" s="35">
        <v>0</v>
      </c>
      <c r="J23" s="35">
        <v>0</v>
      </c>
      <c r="K23" s="35">
        <v>0</v>
      </c>
      <c r="L23" s="35">
        <v>9.0057709599999998E-5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8.4402516869500011E-2</v>
      </c>
      <c r="S23" s="35">
        <v>2.0375095160999998E-3</v>
      </c>
      <c r="T23" s="35">
        <v>0.47816875080639998</v>
      </c>
      <c r="U23" s="35">
        <v>0</v>
      </c>
      <c r="V23" s="35">
        <v>0.1098605400321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2.1640573908569007</v>
      </c>
      <c r="AC23" s="35">
        <v>1.5607534831934</v>
      </c>
      <c r="AD23" s="35">
        <v>0</v>
      </c>
      <c r="AE23" s="35">
        <v>0</v>
      </c>
      <c r="AF23" s="35">
        <v>3.0202321598044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1.3906227991488007</v>
      </c>
      <c r="AM23" s="35">
        <v>0.2525115315482</v>
      </c>
      <c r="AN23" s="35">
        <v>8.4361548386999996E-2</v>
      </c>
      <c r="AO23" s="35">
        <v>0</v>
      </c>
      <c r="AP23" s="35">
        <v>1.3175432936764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1.8401498506024991</v>
      </c>
      <c r="AW23" s="35">
        <v>0.88277128074159994</v>
      </c>
      <c r="AX23" s="35">
        <v>1.6592559123548001</v>
      </c>
      <c r="AY23" s="35">
        <v>0</v>
      </c>
      <c r="AZ23" s="35">
        <v>1.7544266408049001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0.23785946783509992</v>
      </c>
      <c r="BG23" s="35">
        <v>0.27886731454829999</v>
      </c>
      <c r="BH23" s="35">
        <v>0</v>
      </c>
      <c r="BI23" s="35">
        <v>0</v>
      </c>
      <c r="BJ23" s="35">
        <v>1.6243570612800001E-2</v>
      </c>
      <c r="BK23" s="36">
        <f>SUM(C23:BJ23)</f>
        <v>20.048247291240504</v>
      </c>
      <c r="BL23" s="37"/>
      <c r="BN23" s="37"/>
    </row>
    <row r="24" spans="1:67">
      <c r="A24" s="16"/>
      <c r="B24" s="29" t="s">
        <v>115</v>
      </c>
      <c r="C24" s="35">
        <v>0</v>
      </c>
      <c r="D24" s="35">
        <v>0.61984584329030001</v>
      </c>
      <c r="E24" s="35">
        <v>0</v>
      </c>
      <c r="F24" s="35">
        <v>0</v>
      </c>
      <c r="G24" s="35">
        <v>0</v>
      </c>
      <c r="H24" s="35">
        <v>0.10577240606299998</v>
      </c>
      <c r="I24" s="35">
        <v>4.42696929032E-2</v>
      </c>
      <c r="J24" s="35">
        <v>0.80663752141930001</v>
      </c>
      <c r="K24" s="35">
        <v>0</v>
      </c>
      <c r="L24" s="35">
        <v>3.255863816193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0.18805209870820008</v>
      </c>
      <c r="S24" s="35">
        <v>7.5468619677000002E-3</v>
      </c>
      <c r="T24" s="35">
        <v>0</v>
      </c>
      <c r="U24" s="35">
        <v>0</v>
      </c>
      <c r="V24" s="35">
        <v>4.0853702709500006E-2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1.4980745809599003</v>
      </c>
      <c r="AC24" s="35">
        <v>0.651118863903</v>
      </c>
      <c r="AD24" s="35">
        <v>0</v>
      </c>
      <c r="AE24" s="35">
        <v>0</v>
      </c>
      <c r="AF24" s="35">
        <v>3.4277570749008008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1.703201938665899</v>
      </c>
      <c r="AM24" s="35">
        <v>6.06826393429</v>
      </c>
      <c r="AN24" s="35">
        <v>6.9940340611933998</v>
      </c>
      <c r="AO24" s="35">
        <v>0</v>
      </c>
      <c r="AP24" s="35">
        <v>1.9860845909979992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1.1598860276055003</v>
      </c>
      <c r="AW24" s="35">
        <v>4.7165115051928996</v>
      </c>
      <c r="AX24" s="35">
        <v>0</v>
      </c>
      <c r="AY24" s="35">
        <v>0</v>
      </c>
      <c r="AZ24" s="35">
        <v>2.9644114306759008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0.2646557867069001</v>
      </c>
      <c r="BG24" s="35">
        <v>3.7009544096700001E-2</v>
      </c>
      <c r="BH24" s="35">
        <v>1.2357390239677</v>
      </c>
      <c r="BI24" s="35">
        <v>0</v>
      </c>
      <c r="BJ24" s="35">
        <v>0.44005693951549996</v>
      </c>
      <c r="BK24" s="36">
        <f>SUM(C24:BJ24)</f>
        <v>38.215647245926306</v>
      </c>
      <c r="BL24" s="37"/>
      <c r="BM24" s="38"/>
      <c r="BN24" s="37"/>
    </row>
    <row r="25" spans="1:67">
      <c r="A25" s="16"/>
      <c r="B25" s="29" t="s">
        <v>104</v>
      </c>
      <c r="C25" s="35">
        <v>0</v>
      </c>
      <c r="D25" s="35">
        <v>3.4016133248385998</v>
      </c>
      <c r="E25" s="35">
        <v>0</v>
      </c>
      <c r="F25" s="35">
        <v>0</v>
      </c>
      <c r="G25" s="35">
        <v>0</v>
      </c>
      <c r="H25" s="35">
        <v>0.19076539528820005</v>
      </c>
      <c r="I25" s="35">
        <v>5.7883729032E-3</v>
      </c>
      <c r="J25" s="35">
        <v>9.72850770645E-2</v>
      </c>
      <c r="K25" s="35">
        <v>0</v>
      </c>
      <c r="L25" s="35">
        <v>0.83210423035430015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0.14514065867600001</v>
      </c>
      <c r="S25" s="35">
        <v>0</v>
      </c>
      <c r="T25" s="35">
        <v>1.5132197809354002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0.31301467206300004</v>
      </c>
      <c r="AC25" s="35">
        <v>3.4953277409999998E-4</v>
      </c>
      <c r="AD25" s="35">
        <v>0</v>
      </c>
      <c r="AE25" s="35">
        <v>0</v>
      </c>
      <c r="AF25" s="35">
        <v>2.9975440103863997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0.2633152048695</v>
      </c>
      <c r="AM25" s="35">
        <v>7.1520258386900001E-2</v>
      </c>
      <c r="AN25" s="35">
        <v>0</v>
      </c>
      <c r="AO25" s="35">
        <v>0</v>
      </c>
      <c r="AP25" s="35">
        <v>0.45491232680589999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0.73267909580290036</v>
      </c>
      <c r="AW25" s="35">
        <v>6.8889728057418003</v>
      </c>
      <c r="AX25" s="35">
        <v>0</v>
      </c>
      <c r="AY25" s="35">
        <v>0</v>
      </c>
      <c r="AZ25" s="35">
        <v>2.2287181843536001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0.12076581209549998</v>
      </c>
      <c r="BG25" s="35">
        <v>0.35860596825800001</v>
      </c>
      <c r="BH25" s="35">
        <v>0</v>
      </c>
      <c r="BI25" s="35">
        <v>0</v>
      </c>
      <c r="BJ25" s="35">
        <v>6.0161509516099998E-2</v>
      </c>
      <c r="BK25" s="36">
        <f>SUM(C25:BJ25)</f>
        <v>20.676476221113901</v>
      </c>
      <c r="BM25" s="37"/>
      <c r="BO25" s="37"/>
    </row>
    <row r="26" spans="1:67">
      <c r="A26" s="16"/>
      <c r="B26" s="29" t="s">
        <v>105</v>
      </c>
      <c r="C26" s="35">
        <v>0</v>
      </c>
      <c r="D26" s="35">
        <v>18.343795696806403</v>
      </c>
      <c r="E26" s="35">
        <v>0</v>
      </c>
      <c r="F26" s="35">
        <v>0</v>
      </c>
      <c r="G26" s="35">
        <v>0</v>
      </c>
      <c r="H26" s="35">
        <v>1.0410524019583993</v>
      </c>
      <c r="I26" s="35">
        <v>0.24902181590289998</v>
      </c>
      <c r="J26" s="35">
        <v>11.005509234903</v>
      </c>
      <c r="K26" s="35">
        <v>0</v>
      </c>
      <c r="L26" s="35">
        <v>14.251798980254302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0.76421937302369991</v>
      </c>
      <c r="S26" s="35">
        <v>2.9236660999674</v>
      </c>
      <c r="T26" s="35">
        <v>58.634721243966901</v>
      </c>
      <c r="U26" s="35">
        <v>0</v>
      </c>
      <c r="V26" s="35">
        <v>2.1432399451916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1.8648863116697996</v>
      </c>
      <c r="AC26" s="35">
        <v>20.489990496095402</v>
      </c>
      <c r="AD26" s="35">
        <v>1.0329370082256999</v>
      </c>
      <c r="AE26" s="35">
        <v>0</v>
      </c>
      <c r="AF26" s="35">
        <v>37.925317442798089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2.4839959608526017</v>
      </c>
      <c r="AM26" s="35">
        <v>2.4570135383864997</v>
      </c>
      <c r="AN26" s="35">
        <v>35.650444546031402</v>
      </c>
      <c r="AO26" s="35">
        <v>0</v>
      </c>
      <c r="AP26" s="35">
        <v>20.24467346895781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2.2413785414008971</v>
      </c>
      <c r="AW26" s="35">
        <v>11.8193271181912</v>
      </c>
      <c r="AX26" s="35">
        <v>10.588318616257899</v>
      </c>
      <c r="AY26" s="35">
        <v>0</v>
      </c>
      <c r="AZ26" s="35">
        <v>7.572537863444599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0.80028002118620056</v>
      </c>
      <c r="BG26" s="35">
        <v>3.2750130950635996</v>
      </c>
      <c r="BH26" s="35">
        <v>6.5544365170322001</v>
      </c>
      <c r="BI26" s="35">
        <v>0</v>
      </c>
      <c r="BJ26" s="35">
        <v>4.256404103771799</v>
      </c>
      <c r="BK26" s="36">
        <f>SUM(C26:BJ26)</f>
        <v>278.61397944134029</v>
      </c>
      <c r="BL26" s="37"/>
      <c r="BN26" s="37"/>
    </row>
    <row r="27" spans="1:67">
      <c r="A27" s="16"/>
      <c r="B27" s="21" t="s">
        <v>90</v>
      </c>
      <c r="C27" s="33">
        <f>SUM(C23:C26)</f>
        <v>0</v>
      </c>
      <c r="D27" s="33">
        <f t="shared" ref="D27:BJ27" si="7">SUM(D23:D26)</f>
        <v>25.1561694129675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1.4607073274690994</v>
      </c>
      <c r="I27" s="33">
        <f t="shared" si="7"/>
        <v>0.2990798817093</v>
      </c>
      <c r="J27" s="33">
        <f t="shared" si="7"/>
        <v>11.909431833386801</v>
      </c>
      <c r="K27" s="33">
        <f t="shared" si="7"/>
        <v>0</v>
      </c>
      <c r="L27" s="33">
        <f t="shared" si="7"/>
        <v>18.339857084511202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1.1818146472774</v>
      </c>
      <c r="S27" s="33">
        <f t="shared" si="7"/>
        <v>2.9332504714512</v>
      </c>
      <c r="T27" s="33">
        <f t="shared" si="7"/>
        <v>60.626109775708699</v>
      </c>
      <c r="U27" s="33">
        <f t="shared" si="7"/>
        <v>0</v>
      </c>
      <c r="V27" s="33">
        <f t="shared" si="7"/>
        <v>2.2939541879331999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5.8400329555496002</v>
      </c>
      <c r="AC27" s="33">
        <f t="shared" si="7"/>
        <v>22.702212375965903</v>
      </c>
      <c r="AD27" s="33">
        <f t="shared" si="7"/>
        <v>1.0329370082256999</v>
      </c>
      <c r="AE27" s="33">
        <f t="shared" si="7"/>
        <v>0</v>
      </c>
      <c r="AF27" s="33">
        <f t="shared" si="7"/>
        <v>47.370850687889686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5.8411359035368013</v>
      </c>
      <c r="AM27" s="33">
        <f t="shared" si="7"/>
        <v>8.8493092626115999</v>
      </c>
      <c r="AN27" s="33">
        <f t="shared" si="7"/>
        <v>42.728840155611799</v>
      </c>
      <c r="AO27" s="33">
        <f t="shared" si="7"/>
        <v>0</v>
      </c>
      <c r="AP27" s="33">
        <f t="shared" si="7"/>
        <v>24.003213680438108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5.9740935154117967</v>
      </c>
      <c r="AW27" s="33">
        <f t="shared" si="7"/>
        <v>24.3075827098675</v>
      </c>
      <c r="AX27" s="33">
        <f t="shared" si="7"/>
        <v>12.247574528612699</v>
      </c>
      <c r="AY27" s="33">
        <f t="shared" si="7"/>
        <v>0</v>
      </c>
      <c r="AZ27" s="33">
        <f t="shared" si="7"/>
        <v>14.520094119279001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1.4235610878237006</v>
      </c>
      <c r="BG27" s="33">
        <f t="shared" si="7"/>
        <v>3.9494959219665997</v>
      </c>
      <c r="BH27" s="33">
        <f t="shared" si="7"/>
        <v>7.7901755409999005</v>
      </c>
      <c r="BI27" s="33">
        <f t="shared" si="7"/>
        <v>0</v>
      </c>
      <c r="BJ27" s="33">
        <f t="shared" si="7"/>
        <v>4.7728661234161986</v>
      </c>
      <c r="BK27" s="33">
        <f>SUM(BK23:BK26)</f>
        <v>357.55435019962101</v>
      </c>
    </row>
    <row r="28" spans="1:67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155.59416798264439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8.0444149748344032</v>
      </c>
      <c r="I28" s="33">
        <f t="shared" si="8"/>
        <v>175.29651511380348</v>
      </c>
      <c r="J28" s="33">
        <f t="shared" si="8"/>
        <v>42.65219276886981</v>
      </c>
      <c r="K28" s="33">
        <f t="shared" si="8"/>
        <v>0</v>
      </c>
      <c r="L28" s="33">
        <f t="shared" si="8"/>
        <v>94.499213214209988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5.5625644469935036</v>
      </c>
      <c r="S28" s="33">
        <f t="shared" si="8"/>
        <v>423.79660534299865</v>
      </c>
      <c r="T28" s="33">
        <f t="shared" si="8"/>
        <v>202.0067070853851</v>
      </c>
      <c r="U28" s="33">
        <f t="shared" si="8"/>
        <v>0</v>
      </c>
      <c r="V28" s="33">
        <f t="shared" si="8"/>
        <v>9.8354398735406043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9.9003106729776018</v>
      </c>
      <c r="AC28" s="33">
        <f t="shared" si="8"/>
        <v>58.902187012411929</v>
      </c>
      <c r="AD28" s="33">
        <f t="shared" si="8"/>
        <v>9.8967489017412991</v>
      </c>
      <c r="AE28" s="33">
        <f t="shared" si="8"/>
        <v>0</v>
      </c>
      <c r="AF28" s="33">
        <f t="shared" si="8"/>
        <v>112.22522771612906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9.9008577903152997</v>
      </c>
      <c r="AM28" s="33">
        <f t="shared" si="9"/>
        <v>68.229944921931818</v>
      </c>
      <c r="AN28" s="33">
        <f t="shared" si="9"/>
        <v>198.57993585877142</v>
      </c>
      <c r="AO28" s="33">
        <f t="shared" si="9"/>
        <v>0</v>
      </c>
      <c r="AP28" s="33">
        <f t="shared" si="9"/>
        <v>63.6295410263916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13.154664416568203</v>
      </c>
      <c r="AW28" s="33">
        <f t="shared" si="9"/>
        <v>67.343259092929003</v>
      </c>
      <c r="AX28" s="33">
        <f t="shared" si="9"/>
        <v>18.531160979225398</v>
      </c>
      <c r="AY28" s="33">
        <f t="shared" si="9"/>
        <v>0</v>
      </c>
      <c r="AZ28" s="33">
        <f t="shared" si="9"/>
        <v>55.967036554010697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3.7820361713468142</v>
      </c>
      <c r="BG28" s="33">
        <f t="shared" si="9"/>
        <v>4.0887330022888992</v>
      </c>
      <c r="BH28" s="33">
        <f t="shared" si="9"/>
        <v>36.172036395225504</v>
      </c>
      <c r="BI28" s="33">
        <f t="shared" si="9"/>
        <v>0</v>
      </c>
      <c r="BJ28" s="33">
        <f t="shared" si="9"/>
        <v>10.151103665251</v>
      </c>
      <c r="BK28" s="33">
        <f t="shared" si="9"/>
        <v>1857.7426049807957</v>
      </c>
    </row>
    <row r="29" spans="1:67" ht="3.75" customHeight="1">
      <c r="A29" s="16"/>
      <c r="B29" s="23"/>
      <c r="C29" s="75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7"/>
    </row>
    <row r="30" spans="1:67">
      <c r="A30" s="16" t="s">
        <v>1</v>
      </c>
      <c r="B30" s="19" t="s">
        <v>7</v>
      </c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7"/>
    </row>
    <row r="31" spans="1:67" s="4" customFormat="1">
      <c r="A31" s="16" t="s">
        <v>76</v>
      </c>
      <c r="B31" s="20" t="s">
        <v>2</v>
      </c>
      <c r="C31" s="84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6"/>
    </row>
    <row r="32" spans="1:67" s="43" customFormat="1">
      <c r="A32" s="40"/>
      <c r="B32" s="41" t="s">
        <v>106</v>
      </c>
      <c r="C32" s="35">
        <v>0</v>
      </c>
      <c r="D32" s="35">
        <v>0.72156719796769997</v>
      </c>
      <c r="E32" s="35">
        <v>0</v>
      </c>
      <c r="F32" s="35">
        <v>0</v>
      </c>
      <c r="G32" s="35">
        <v>0</v>
      </c>
      <c r="H32" s="35">
        <v>14.105037494528773</v>
      </c>
      <c r="I32" s="35">
        <v>0.49048370883640002</v>
      </c>
      <c r="J32" s="35">
        <v>0</v>
      </c>
      <c r="K32" s="35">
        <v>0</v>
      </c>
      <c r="L32" s="35">
        <v>1.9471296388677002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10.170853867807288</v>
      </c>
      <c r="S32" s="35">
        <v>0.54358749435320008</v>
      </c>
      <c r="T32" s="35">
        <v>0</v>
      </c>
      <c r="U32" s="35">
        <v>0</v>
      </c>
      <c r="V32" s="35">
        <v>0.59998644422470004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68.249145516901933</v>
      </c>
      <c r="AC32" s="35">
        <v>2.4906542546061994</v>
      </c>
      <c r="AD32" s="35">
        <v>0</v>
      </c>
      <c r="AE32" s="35">
        <v>0</v>
      </c>
      <c r="AF32" s="35">
        <v>16.543323800657905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64.012686825496033</v>
      </c>
      <c r="AM32" s="35">
        <v>1.6693476440267996</v>
      </c>
      <c r="AN32" s="35">
        <v>0</v>
      </c>
      <c r="AO32" s="35">
        <v>0</v>
      </c>
      <c r="AP32" s="35">
        <v>9.5432838726959019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190.44006485813995</v>
      </c>
      <c r="AW32" s="35">
        <v>14.914715486965312</v>
      </c>
      <c r="AX32" s="35">
        <v>0</v>
      </c>
      <c r="AY32" s="35">
        <v>0</v>
      </c>
      <c r="AZ32" s="35">
        <v>36.128384669457667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40.560786492384423</v>
      </c>
      <c r="BG32" s="35">
        <v>1.9548015923488</v>
      </c>
      <c r="BH32" s="35">
        <v>0</v>
      </c>
      <c r="BI32" s="35">
        <v>0</v>
      </c>
      <c r="BJ32" s="35">
        <v>3.0056308202541002</v>
      </c>
      <c r="BK32" s="42">
        <f>SUM(C32:BJ32)</f>
        <v>478.09147168052073</v>
      </c>
    </row>
    <row r="33" spans="1:67" s="4" customFormat="1">
      <c r="A33" s="16"/>
      <c r="B33" s="21" t="s">
        <v>85</v>
      </c>
      <c r="C33" s="33">
        <f>SUM(C32)</f>
        <v>0</v>
      </c>
      <c r="D33" s="33">
        <f t="shared" ref="D33:BJ33" si="10">SUM(D32)</f>
        <v>0.72156719796769997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14.105037494528773</v>
      </c>
      <c r="I33" s="33">
        <f t="shared" si="10"/>
        <v>0.49048370883640002</v>
      </c>
      <c r="J33" s="33">
        <f t="shared" si="10"/>
        <v>0</v>
      </c>
      <c r="K33" s="33">
        <f t="shared" si="10"/>
        <v>0</v>
      </c>
      <c r="L33" s="33">
        <f t="shared" si="10"/>
        <v>1.9471296388677002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10.170853867807288</v>
      </c>
      <c r="S33" s="33">
        <f t="shared" si="10"/>
        <v>0.54358749435320008</v>
      </c>
      <c r="T33" s="33">
        <f t="shared" si="10"/>
        <v>0</v>
      </c>
      <c r="U33" s="33">
        <f t="shared" si="10"/>
        <v>0</v>
      </c>
      <c r="V33" s="33">
        <f t="shared" si="10"/>
        <v>0.59998644422470004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68.249145516901933</v>
      </c>
      <c r="AC33" s="33">
        <f t="shared" si="10"/>
        <v>2.4906542546061994</v>
      </c>
      <c r="AD33" s="33">
        <f t="shared" si="10"/>
        <v>0</v>
      </c>
      <c r="AE33" s="33">
        <f t="shared" si="10"/>
        <v>0</v>
      </c>
      <c r="AF33" s="33">
        <f t="shared" si="10"/>
        <v>16.543323800657905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64.012686825496033</v>
      </c>
      <c r="AM33" s="33">
        <f t="shared" si="10"/>
        <v>1.6693476440267996</v>
      </c>
      <c r="AN33" s="33">
        <f t="shared" si="10"/>
        <v>0</v>
      </c>
      <c r="AO33" s="33">
        <f t="shared" si="10"/>
        <v>0</v>
      </c>
      <c r="AP33" s="33">
        <f t="shared" si="10"/>
        <v>9.5432838726959019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190.44006485813995</v>
      </c>
      <c r="AW33" s="33">
        <f t="shared" si="10"/>
        <v>14.914715486965312</v>
      </c>
      <c r="AX33" s="33">
        <f t="shared" si="10"/>
        <v>0</v>
      </c>
      <c r="AY33" s="33">
        <f t="shared" si="10"/>
        <v>0</v>
      </c>
      <c r="AZ33" s="33">
        <f t="shared" si="10"/>
        <v>36.128384669457667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40.560786492384423</v>
      </c>
      <c r="BG33" s="33">
        <f t="shared" si="10"/>
        <v>1.9548015923488</v>
      </c>
      <c r="BH33" s="33">
        <f t="shared" si="10"/>
        <v>0</v>
      </c>
      <c r="BI33" s="33">
        <f t="shared" si="10"/>
        <v>0</v>
      </c>
      <c r="BJ33" s="33">
        <f t="shared" si="10"/>
        <v>3.0056308202541002</v>
      </c>
      <c r="BK33" s="33">
        <f>SUM(BK32)</f>
        <v>478.09147168052073</v>
      </c>
    </row>
    <row r="34" spans="1:67">
      <c r="A34" s="16" t="s">
        <v>77</v>
      </c>
      <c r="B34" s="20" t="s">
        <v>15</v>
      </c>
      <c r="C34" s="75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7"/>
    </row>
    <row r="35" spans="1:67">
      <c r="A35" s="16"/>
      <c r="B35" s="29" t="s">
        <v>107</v>
      </c>
      <c r="C35" s="35">
        <v>0</v>
      </c>
      <c r="D35" s="35">
        <v>0.75489576835479999</v>
      </c>
      <c r="E35" s="35">
        <v>0</v>
      </c>
      <c r="F35" s="35">
        <v>0</v>
      </c>
      <c r="G35" s="35">
        <v>0</v>
      </c>
      <c r="H35" s="35">
        <v>4.8810494412568968</v>
      </c>
      <c r="I35" s="35">
        <v>1.1686546185802997</v>
      </c>
      <c r="J35" s="35">
        <v>0</v>
      </c>
      <c r="K35" s="35">
        <v>0</v>
      </c>
      <c r="L35" s="35">
        <v>3.3079840149977002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2.0701644085901001</v>
      </c>
      <c r="S35" s="35">
        <v>7.0225290299999994E-5</v>
      </c>
      <c r="T35" s="35">
        <v>0</v>
      </c>
      <c r="U35" s="35">
        <v>0</v>
      </c>
      <c r="V35" s="35">
        <v>0.72621087167599985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36.752965953989261</v>
      </c>
      <c r="AC35" s="35">
        <v>1.8453896225468998</v>
      </c>
      <c r="AD35" s="35">
        <v>2.5391843688709002</v>
      </c>
      <c r="AE35" s="35">
        <v>0</v>
      </c>
      <c r="AF35" s="35">
        <v>16.233053224788296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35.369792447890106</v>
      </c>
      <c r="AM35" s="35">
        <v>0.49536584164449998</v>
      </c>
      <c r="AN35" s="35">
        <v>0</v>
      </c>
      <c r="AO35" s="35">
        <v>0</v>
      </c>
      <c r="AP35" s="35">
        <v>6.4034915277641993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91.411037685813568</v>
      </c>
      <c r="AW35" s="35">
        <v>11.501611702735801</v>
      </c>
      <c r="AX35" s="35">
        <v>0</v>
      </c>
      <c r="AY35" s="35">
        <v>0</v>
      </c>
      <c r="AZ35" s="35">
        <v>52.127964183296889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18.736844832750268</v>
      </c>
      <c r="BG35" s="35">
        <v>1.6803300001282999</v>
      </c>
      <c r="BH35" s="35">
        <v>0</v>
      </c>
      <c r="BI35" s="35">
        <v>0</v>
      </c>
      <c r="BJ35" s="35">
        <v>3.7999257056734015</v>
      </c>
      <c r="BK35" s="36">
        <f>SUM(C35:BJ35)</f>
        <v>291.80598644663849</v>
      </c>
      <c r="BM35" s="37"/>
      <c r="BO35" s="37"/>
    </row>
    <row r="36" spans="1:67">
      <c r="A36" s="16"/>
      <c r="B36" s="29" t="s">
        <v>126</v>
      </c>
      <c r="C36" s="35">
        <v>0</v>
      </c>
      <c r="D36" s="35">
        <v>0.59630785129029995</v>
      </c>
      <c r="E36" s="35">
        <v>0</v>
      </c>
      <c r="F36" s="35">
        <v>0</v>
      </c>
      <c r="G36" s="35">
        <v>0</v>
      </c>
      <c r="H36" s="35">
        <v>0.37104408266919947</v>
      </c>
      <c r="I36" s="35">
        <v>0</v>
      </c>
      <c r="J36" s="35">
        <v>0</v>
      </c>
      <c r="K36" s="35">
        <v>0</v>
      </c>
      <c r="L36" s="35">
        <v>0.59372625728950001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0.28218377467050004</v>
      </c>
      <c r="S36" s="35">
        <v>3.7347267935399997E-2</v>
      </c>
      <c r="T36" s="35">
        <v>0</v>
      </c>
      <c r="U36" s="35">
        <v>0</v>
      </c>
      <c r="V36" s="35">
        <v>0.2929810743222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18.405401871235625</v>
      </c>
      <c r="AC36" s="35">
        <v>2.473620348384399</v>
      </c>
      <c r="AD36" s="35">
        <v>0.1162548387096</v>
      </c>
      <c r="AE36" s="35">
        <v>0</v>
      </c>
      <c r="AF36" s="35">
        <v>22.775898871790304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19.579093804907625</v>
      </c>
      <c r="AM36" s="35">
        <v>1.5202117844182004</v>
      </c>
      <c r="AN36" s="35">
        <v>0</v>
      </c>
      <c r="AO36" s="35">
        <v>0</v>
      </c>
      <c r="AP36" s="35">
        <v>12.089099628795397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1.290693732302699</v>
      </c>
      <c r="AW36" s="35">
        <v>0.64406707377400008</v>
      </c>
      <c r="AX36" s="35">
        <v>0</v>
      </c>
      <c r="AY36" s="35">
        <v>0</v>
      </c>
      <c r="AZ36" s="35">
        <v>1.5328401528374003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0.74990738247119981</v>
      </c>
      <c r="BG36" s="35">
        <v>4.5015338516000002E-2</v>
      </c>
      <c r="BH36" s="35">
        <v>0</v>
      </c>
      <c r="BI36" s="35">
        <v>0</v>
      </c>
      <c r="BJ36" s="35">
        <v>0.83256605464400002</v>
      </c>
      <c r="BK36" s="36">
        <f>SUM(C36:BJ36)</f>
        <v>84.228261190963522</v>
      </c>
      <c r="BM36" s="37"/>
      <c r="BO36" s="37"/>
    </row>
    <row r="37" spans="1:67">
      <c r="A37" s="16"/>
      <c r="B37" s="29" t="s">
        <v>117</v>
      </c>
      <c r="C37" s="35">
        <v>0</v>
      </c>
      <c r="D37" s="35">
        <v>0.53646353690320003</v>
      </c>
      <c r="E37" s="35">
        <v>0</v>
      </c>
      <c r="F37" s="35">
        <v>0</v>
      </c>
      <c r="G37" s="35">
        <v>0</v>
      </c>
      <c r="H37" s="35">
        <v>1.7906277137639046</v>
      </c>
      <c r="I37" s="35">
        <v>8.5919999999999989E-3</v>
      </c>
      <c r="J37" s="35">
        <v>0</v>
      </c>
      <c r="K37" s="35">
        <v>0</v>
      </c>
      <c r="L37" s="35">
        <v>0.75984098993510008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1.5587602867302017</v>
      </c>
      <c r="S37" s="35">
        <v>1.2936710131611999</v>
      </c>
      <c r="T37" s="35">
        <v>0</v>
      </c>
      <c r="U37" s="35">
        <v>0</v>
      </c>
      <c r="V37" s="35">
        <v>0.21655173199960001</v>
      </c>
      <c r="W37" s="35">
        <v>0</v>
      </c>
      <c r="X37" s="35">
        <v>2.2697128899999998E-5</v>
      </c>
      <c r="Y37" s="35">
        <v>0</v>
      </c>
      <c r="Z37" s="35">
        <v>0</v>
      </c>
      <c r="AA37" s="35">
        <v>0</v>
      </c>
      <c r="AB37" s="35">
        <v>30.772474881632338</v>
      </c>
      <c r="AC37" s="35">
        <v>4.0769310396419991</v>
      </c>
      <c r="AD37" s="35">
        <v>0</v>
      </c>
      <c r="AE37" s="35">
        <v>0</v>
      </c>
      <c r="AF37" s="35">
        <v>29.073882451586719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39.751633756468145</v>
      </c>
      <c r="AM37" s="35">
        <v>3.4052265260943004</v>
      </c>
      <c r="AN37" s="35">
        <v>0.1020322580645</v>
      </c>
      <c r="AO37" s="35">
        <v>0</v>
      </c>
      <c r="AP37" s="35">
        <v>20.574222837460983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7.9649735578321721</v>
      </c>
      <c r="AW37" s="35">
        <v>0.38032510119269997</v>
      </c>
      <c r="AX37" s="35">
        <v>0</v>
      </c>
      <c r="AY37" s="35">
        <v>0</v>
      </c>
      <c r="AZ37" s="35">
        <v>5.5712438673512024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3.8775584115330091</v>
      </c>
      <c r="BG37" s="35">
        <v>0.52104141790299996</v>
      </c>
      <c r="BH37" s="35">
        <v>0</v>
      </c>
      <c r="BI37" s="35">
        <v>0</v>
      </c>
      <c r="BJ37" s="35">
        <v>1.2684750775790004</v>
      </c>
      <c r="BK37" s="36">
        <f>SUM(C37:BJ37)</f>
        <v>153.50455115396221</v>
      </c>
      <c r="BM37" s="37"/>
      <c r="BO37" s="37"/>
    </row>
    <row r="38" spans="1:67">
      <c r="A38" s="16"/>
      <c r="B38" s="29" t="s">
        <v>124</v>
      </c>
      <c r="C38" s="35">
        <v>0</v>
      </c>
      <c r="D38" s="35">
        <v>0.47041401045159997</v>
      </c>
      <c r="E38" s="35">
        <v>0</v>
      </c>
      <c r="F38" s="35">
        <v>0</v>
      </c>
      <c r="G38" s="35">
        <v>0</v>
      </c>
      <c r="H38" s="35">
        <v>1.5108143630461981</v>
      </c>
      <c r="I38" s="35">
        <v>1.5673155386899999E-2</v>
      </c>
      <c r="J38" s="35">
        <v>0</v>
      </c>
      <c r="K38" s="35">
        <v>0</v>
      </c>
      <c r="L38" s="35">
        <v>2.6276640551276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0.87329603149889945</v>
      </c>
      <c r="S38" s="35">
        <v>3.1527175386999999E-2</v>
      </c>
      <c r="T38" s="35">
        <v>0</v>
      </c>
      <c r="U38" s="35">
        <v>0</v>
      </c>
      <c r="V38" s="35">
        <v>0.20848473551580005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19.3134458993894</v>
      </c>
      <c r="AC38" s="35">
        <v>3.4371987981281</v>
      </c>
      <c r="AD38" s="35">
        <v>0</v>
      </c>
      <c r="AE38" s="35">
        <v>0</v>
      </c>
      <c r="AF38" s="35">
        <v>20.301707433219605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20.511651810801418</v>
      </c>
      <c r="AM38" s="35">
        <v>1.7883868319996004</v>
      </c>
      <c r="AN38" s="35">
        <v>0</v>
      </c>
      <c r="AO38" s="35">
        <v>0</v>
      </c>
      <c r="AP38" s="35">
        <v>10.440352400479096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4.9257039234344191</v>
      </c>
      <c r="AW38" s="35">
        <v>0.28900911287059999</v>
      </c>
      <c r="AX38" s="35">
        <v>0</v>
      </c>
      <c r="AY38" s="35">
        <v>0</v>
      </c>
      <c r="AZ38" s="35">
        <v>3.8151880480296998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3.1110242143368119</v>
      </c>
      <c r="BG38" s="35">
        <v>1.4629453601935001</v>
      </c>
      <c r="BH38" s="35">
        <v>0</v>
      </c>
      <c r="BI38" s="35">
        <v>0</v>
      </c>
      <c r="BJ38" s="35">
        <v>1.3764625168376998</v>
      </c>
      <c r="BK38" s="36">
        <f t="shared" ref="BK38:BK41" si="11">SUM(C38:BJ38)</f>
        <v>96.510949876133964</v>
      </c>
      <c r="BM38" s="37"/>
      <c r="BO38" s="37"/>
    </row>
    <row r="39" spans="1:67">
      <c r="A39" s="16"/>
      <c r="B39" s="29" t="s">
        <v>127</v>
      </c>
      <c r="C39" s="35">
        <v>0</v>
      </c>
      <c r="D39" s="35">
        <v>0.57331617999999995</v>
      </c>
      <c r="E39" s="35">
        <v>0</v>
      </c>
      <c r="F39" s="35">
        <v>0</v>
      </c>
      <c r="G39" s="35">
        <v>0</v>
      </c>
      <c r="H39" s="35">
        <v>1.4264194057811999</v>
      </c>
      <c r="I39" s="35">
        <v>8.0058172257000005E-3</v>
      </c>
      <c r="J39" s="35">
        <v>0</v>
      </c>
      <c r="K39" s="35">
        <v>0</v>
      </c>
      <c r="L39" s="35">
        <v>0.99128895174109999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1.2085858820687987</v>
      </c>
      <c r="S39" s="35">
        <v>0.19350962312869999</v>
      </c>
      <c r="T39" s="35">
        <v>0</v>
      </c>
      <c r="U39" s="35">
        <v>0</v>
      </c>
      <c r="V39" s="35">
        <v>0.43753400709600004</v>
      </c>
      <c r="W39" s="35">
        <v>0</v>
      </c>
      <c r="X39" s="35">
        <v>1.9679474190000001E-4</v>
      </c>
      <c r="Y39" s="35">
        <v>0</v>
      </c>
      <c r="Z39" s="35">
        <v>0</v>
      </c>
      <c r="AA39" s="35">
        <v>0</v>
      </c>
      <c r="AB39" s="35">
        <v>9.3867054457491825</v>
      </c>
      <c r="AC39" s="35">
        <v>1.2682205951932999</v>
      </c>
      <c r="AD39" s="35">
        <v>0</v>
      </c>
      <c r="AE39" s="35">
        <v>0</v>
      </c>
      <c r="AF39" s="35">
        <v>15.114408327376399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10.271886576264439</v>
      </c>
      <c r="AM39" s="35">
        <v>0.56762148519319999</v>
      </c>
      <c r="AN39" s="35">
        <v>0.25008108896769998</v>
      </c>
      <c r="AO39" s="35">
        <v>0</v>
      </c>
      <c r="AP39" s="35">
        <v>9.1568376454108993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3.7819499006443986</v>
      </c>
      <c r="AW39" s="35">
        <v>6.6085298483699997E-2</v>
      </c>
      <c r="AX39" s="35">
        <v>0</v>
      </c>
      <c r="AY39" s="35">
        <v>0</v>
      </c>
      <c r="AZ39" s="35">
        <v>2.5735402799652003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1.5314398060109005</v>
      </c>
      <c r="BG39" s="35">
        <v>0.30659741835460003</v>
      </c>
      <c r="BH39" s="35">
        <v>0</v>
      </c>
      <c r="BI39" s="35">
        <v>0</v>
      </c>
      <c r="BJ39" s="35">
        <v>1.4097842470638002</v>
      </c>
      <c r="BK39" s="36">
        <f t="shared" si="11"/>
        <v>60.524014776461115</v>
      </c>
      <c r="BM39" s="37"/>
      <c r="BO39" s="37"/>
    </row>
    <row r="40" spans="1:67">
      <c r="A40" s="16"/>
      <c r="B40" s="29" t="s">
        <v>108</v>
      </c>
      <c r="C40" s="35">
        <v>0</v>
      </c>
      <c r="D40" s="35">
        <v>0.73941986703219997</v>
      </c>
      <c r="E40" s="35">
        <v>0</v>
      </c>
      <c r="F40" s="35">
        <v>0</v>
      </c>
      <c r="G40" s="35">
        <v>0</v>
      </c>
      <c r="H40" s="35">
        <v>6.0936785216911042</v>
      </c>
      <c r="I40" s="35">
        <v>3.2394749434830006</v>
      </c>
      <c r="J40" s="35">
        <v>0</v>
      </c>
      <c r="K40" s="35">
        <v>0</v>
      </c>
      <c r="L40" s="35">
        <v>2.3069287097719005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3.7568895817008068</v>
      </c>
      <c r="S40" s="35">
        <v>3.7184293439998002</v>
      </c>
      <c r="T40" s="35">
        <v>0</v>
      </c>
      <c r="U40" s="35">
        <v>0</v>
      </c>
      <c r="V40" s="35">
        <v>1.1370090700305999</v>
      </c>
      <c r="W40" s="35">
        <v>0</v>
      </c>
      <c r="X40" s="35">
        <v>6.7920548299999994E-5</v>
      </c>
      <c r="Y40" s="35">
        <v>0</v>
      </c>
      <c r="Z40" s="35">
        <v>0</v>
      </c>
      <c r="AA40" s="35">
        <v>0</v>
      </c>
      <c r="AB40" s="35">
        <v>75.051806144546291</v>
      </c>
      <c r="AC40" s="35">
        <v>7.7733721978676975</v>
      </c>
      <c r="AD40" s="35">
        <v>4.2388687975805999</v>
      </c>
      <c r="AE40" s="35">
        <v>0</v>
      </c>
      <c r="AF40" s="35">
        <v>35.607749001489552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77.789381942120173</v>
      </c>
      <c r="AM40" s="35">
        <v>2.6795814595789005</v>
      </c>
      <c r="AN40" s="35">
        <v>0</v>
      </c>
      <c r="AO40" s="35">
        <v>0</v>
      </c>
      <c r="AP40" s="35">
        <v>16.829164843497001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72.905817305271569</v>
      </c>
      <c r="AW40" s="35">
        <v>5.5423271950596984</v>
      </c>
      <c r="AX40" s="35">
        <v>0</v>
      </c>
      <c r="AY40" s="35">
        <v>0</v>
      </c>
      <c r="AZ40" s="35">
        <v>32.800557432623869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18.823406621847436</v>
      </c>
      <c r="BG40" s="35">
        <v>1.0084119601281003</v>
      </c>
      <c r="BH40" s="35">
        <v>0</v>
      </c>
      <c r="BI40" s="35">
        <v>0</v>
      </c>
      <c r="BJ40" s="35">
        <v>3.7628220458028991</v>
      </c>
      <c r="BK40" s="36">
        <f t="shared" ref="BK40" si="12">SUM(C40:BJ40)</f>
        <v>375.80516490567152</v>
      </c>
      <c r="BM40" s="37"/>
      <c r="BO40" s="37"/>
    </row>
    <row r="41" spans="1:67">
      <c r="A41" s="16"/>
      <c r="B41" s="29" t="s">
        <v>125</v>
      </c>
      <c r="C41" s="35">
        <v>0</v>
      </c>
      <c r="D41" s="35">
        <v>0.52562616722580002</v>
      </c>
      <c r="E41" s="35">
        <v>0</v>
      </c>
      <c r="F41" s="35">
        <v>0</v>
      </c>
      <c r="G41" s="35">
        <v>0</v>
      </c>
      <c r="H41" s="35">
        <v>0.48687395557200042</v>
      </c>
      <c r="I41" s="35">
        <v>4.2134193548300003E-2</v>
      </c>
      <c r="J41" s="35">
        <v>0</v>
      </c>
      <c r="K41" s="35">
        <v>0</v>
      </c>
      <c r="L41" s="35">
        <v>0.61410753587020006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0.43967235437920044</v>
      </c>
      <c r="S41" s="35">
        <v>0</v>
      </c>
      <c r="T41" s="35">
        <v>0</v>
      </c>
      <c r="U41" s="35">
        <v>0</v>
      </c>
      <c r="V41" s="35">
        <v>0.31293086299950007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20.200655105140807</v>
      </c>
      <c r="AC41" s="35">
        <v>3.7951573796100004</v>
      </c>
      <c r="AD41" s="35">
        <v>0</v>
      </c>
      <c r="AE41" s="35">
        <v>0</v>
      </c>
      <c r="AF41" s="35">
        <v>23.804866347910856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25.007312216828581</v>
      </c>
      <c r="AM41" s="35">
        <v>3.1594308576424996</v>
      </c>
      <c r="AN41" s="35">
        <v>0</v>
      </c>
      <c r="AO41" s="35">
        <v>0</v>
      </c>
      <c r="AP41" s="35">
        <v>15.892457521013508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3.0114146845372036</v>
      </c>
      <c r="AW41" s="35">
        <v>0.50353290454819988</v>
      </c>
      <c r="AX41" s="35">
        <v>0</v>
      </c>
      <c r="AY41" s="35">
        <v>0</v>
      </c>
      <c r="AZ41" s="35">
        <v>1.1357555580954997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1.5351205489105986</v>
      </c>
      <c r="BG41" s="35">
        <v>0.6189735483869</v>
      </c>
      <c r="BH41" s="35">
        <v>5.1154838709599998E-2</v>
      </c>
      <c r="BI41" s="35">
        <v>0</v>
      </c>
      <c r="BJ41" s="35">
        <v>0.52489843106360001</v>
      </c>
      <c r="BK41" s="36">
        <f t="shared" si="11"/>
        <v>101.66207501199287</v>
      </c>
      <c r="BM41" s="37"/>
      <c r="BO41" s="37"/>
    </row>
    <row r="42" spans="1:67">
      <c r="A42" s="16"/>
      <c r="B42" s="29" t="s">
        <v>128</v>
      </c>
      <c r="C42" s="35">
        <v>0</v>
      </c>
      <c r="D42" s="35">
        <v>0.57836623364509998</v>
      </c>
      <c r="E42" s="35">
        <v>0</v>
      </c>
      <c r="F42" s="35">
        <v>0</v>
      </c>
      <c r="G42" s="35">
        <v>0</v>
      </c>
      <c r="H42" s="35">
        <v>2.7363648175809967</v>
      </c>
      <c r="I42" s="35">
        <v>5.2922294419099999E-2</v>
      </c>
      <c r="J42" s="35">
        <v>0</v>
      </c>
      <c r="K42" s="35">
        <v>0</v>
      </c>
      <c r="L42" s="35">
        <v>1.3232653570954001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2.0197909576150996</v>
      </c>
      <c r="S42" s="35">
        <v>4.5105557709500005E-2</v>
      </c>
      <c r="T42" s="35">
        <v>0</v>
      </c>
      <c r="U42" s="35">
        <v>0</v>
      </c>
      <c r="V42" s="35">
        <v>0.41765076141889995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45.265681227143268</v>
      </c>
      <c r="AC42" s="35">
        <v>4.9845845488996972</v>
      </c>
      <c r="AD42" s="35">
        <v>0</v>
      </c>
      <c r="AE42" s="35">
        <v>0</v>
      </c>
      <c r="AF42" s="35">
        <v>32.582820529005375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51.652826385450382</v>
      </c>
      <c r="AM42" s="35">
        <v>1.8285786910939008</v>
      </c>
      <c r="AN42" s="35">
        <v>0</v>
      </c>
      <c r="AO42" s="35">
        <v>0</v>
      </c>
      <c r="AP42" s="35">
        <v>15.270879274916313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10.289212365939807</v>
      </c>
      <c r="AW42" s="35">
        <v>1.0800957118695</v>
      </c>
      <c r="AX42" s="35">
        <v>0</v>
      </c>
      <c r="AY42" s="35">
        <v>0</v>
      </c>
      <c r="AZ42" s="35">
        <v>5.2808658640925019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4.8817737652597897</v>
      </c>
      <c r="BG42" s="35">
        <v>0.24750994787050001</v>
      </c>
      <c r="BH42" s="35">
        <v>0</v>
      </c>
      <c r="BI42" s="35">
        <v>0</v>
      </c>
      <c r="BJ42" s="35">
        <v>1.8311677955782995</v>
      </c>
      <c r="BK42" s="36">
        <f>SUM(C42:BJ42)</f>
        <v>182.36946208660342</v>
      </c>
      <c r="BM42" s="37"/>
      <c r="BO42" s="37"/>
    </row>
    <row r="43" spans="1:67">
      <c r="A43" s="16"/>
      <c r="B43" s="29" t="s">
        <v>109</v>
      </c>
      <c r="C43" s="35">
        <v>0</v>
      </c>
      <c r="D43" s="35">
        <v>3.1306216608385999</v>
      </c>
      <c r="E43" s="35">
        <v>0</v>
      </c>
      <c r="F43" s="35">
        <v>0</v>
      </c>
      <c r="G43" s="35">
        <v>0</v>
      </c>
      <c r="H43" s="35">
        <v>4.3154936817428</v>
      </c>
      <c r="I43" s="35">
        <v>60.100854976676892</v>
      </c>
      <c r="J43" s="35">
        <v>0</v>
      </c>
      <c r="K43" s="35">
        <v>0</v>
      </c>
      <c r="L43" s="35">
        <v>1.7396790639336004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2.5898888506455982</v>
      </c>
      <c r="S43" s="35">
        <v>6.6358115703543996</v>
      </c>
      <c r="T43" s="35">
        <v>0</v>
      </c>
      <c r="U43" s="35">
        <v>0</v>
      </c>
      <c r="V43" s="35">
        <v>0.3717738941607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19.21020088579165</v>
      </c>
      <c r="AC43" s="35">
        <v>2.4236459202566989</v>
      </c>
      <c r="AD43" s="35">
        <v>0.50965001399999998</v>
      </c>
      <c r="AE43" s="35">
        <v>0</v>
      </c>
      <c r="AF43" s="35">
        <v>13.269401520542701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16.666927885371759</v>
      </c>
      <c r="AM43" s="35">
        <v>2.3149609428055995</v>
      </c>
      <c r="AN43" s="35">
        <v>0.27522755658050002</v>
      </c>
      <c r="AO43" s="35">
        <v>0</v>
      </c>
      <c r="AP43" s="35">
        <v>3.731126323383998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20.725454652137564</v>
      </c>
      <c r="AW43" s="35">
        <v>59.501808671160013</v>
      </c>
      <c r="AX43" s="35">
        <v>0</v>
      </c>
      <c r="AY43" s="35">
        <v>0</v>
      </c>
      <c r="AZ43" s="35">
        <v>5.4855383745454001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6.8873023693719091</v>
      </c>
      <c r="BG43" s="35">
        <v>7.9877453903199988E-2</v>
      </c>
      <c r="BH43" s="35">
        <v>0</v>
      </c>
      <c r="BI43" s="35">
        <v>0</v>
      </c>
      <c r="BJ43" s="35">
        <v>0.7745168965478999</v>
      </c>
      <c r="BK43" s="36">
        <f>SUM(C43:BJ43)</f>
        <v>230.73976316475148</v>
      </c>
      <c r="BM43" s="37"/>
      <c r="BO43" s="37"/>
    </row>
    <row r="44" spans="1:67">
      <c r="A44" s="16"/>
      <c r="B44" s="29" t="s">
        <v>110</v>
      </c>
      <c r="C44" s="35">
        <v>0</v>
      </c>
      <c r="D44" s="35">
        <v>0.73642006232250001</v>
      </c>
      <c r="E44" s="35">
        <v>0</v>
      </c>
      <c r="F44" s="35">
        <v>0</v>
      </c>
      <c r="G44" s="35">
        <v>0</v>
      </c>
      <c r="H44" s="35">
        <v>4.4597166905453021</v>
      </c>
      <c r="I44" s="35">
        <v>6.3419489031800003E-2</v>
      </c>
      <c r="J44" s="35">
        <v>0</v>
      </c>
      <c r="K44" s="35">
        <v>0</v>
      </c>
      <c r="L44" s="35">
        <v>1.5091366163209998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2.6033222888089016</v>
      </c>
      <c r="S44" s="35">
        <v>0</v>
      </c>
      <c r="T44" s="35">
        <v>0</v>
      </c>
      <c r="U44" s="35">
        <v>0</v>
      </c>
      <c r="V44" s="35">
        <v>0.25423947954780002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6.0238319920736068</v>
      </c>
      <c r="AC44" s="35">
        <v>0.28301529419319993</v>
      </c>
      <c r="AD44" s="35">
        <v>0</v>
      </c>
      <c r="AE44" s="35">
        <v>0</v>
      </c>
      <c r="AF44" s="35">
        <v>1.4822002528689999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4.4580745573612877</v>
      </c>
      <c r="AM44" s="35">
        <v>5.7336797774000005E-2</v>
      </c>
      <c r="AN44" s="35">
        <v>0</v>
      </c>
      <c r="AO44" s="35">
        <v>0</v>
      </c>
      <c r="AP44" s="35">
        <v>0.67878240393460021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10.071698665241577</v>
      </c>
      <c r="AW44" s="35">
        <v>1.5538511364511001</v>
      </c>
      <c r="AX44" s="35">
        <v>0</v>
      </c>
      <c r="AY44" s="35">
        <v>0</v>
      </c>
      <c r="AZ44" s="35">
        <v>6.4578829108689009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2.7149112889391978</v>
      </c>
      <c r="BG44" s="35">
        <v>6.0005792645100003E-2</v>
      </c>
      <c r="BH44" s="35">
        <v>0</v>
      </c>
      <c r="BI44" s="35">
        <v>0</v>
      </c>
      <c r="BJ44" s="35">
        <v>9.7207498741799986E-2</v>
      </c>
      <c r="BK44" s="36">
        <f>SUM(C44:BJ44)</f>
        <v>43.56505321767068</v>
      </c>
      <c r="BM44" s="37"/>
      <c r="BO44" s="37"/>
    </row>
    <row r="45" spans="1:67">
      <c r="A45" s="16"/>
      <c r="B45" s="29" t="s">
        <v>118</v>
      </c>
      <c r="C45" s="45">
        <v>0</v>
      </c>
      <c r="D45" s="45">
        <v>0.4802813725806</v>
      </c>
      <c r="E45" s="45">
        <v>0</v>
      </c>
      <c r="F45" s="45">
        <v>0</v>
      </c>
      <c r="G45" s="45">
        <v>0</v>
      </c>
      <c r="H45" s="45">
        <v>2.2109855694786962</v>
      </c>
      <c r="I45" s="45">
        <v>2.0322189677200002E-2</v>
      </c>
      <c r="J45" s="45">
        <v>0</v>
      </c>
      <c r="K45" s="45">
        <v>0</v>
      </c>
      <c r="L45" s="45">
        <v>0.68682279906340005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1.8979889421893963</v>
      </c>
      <c r="S45" s="45">
        <v>0.12396380612879999</v>
      </c>
      <c r="T45" s="45">
        <v>0</v>
      </c>
      <c r="U45" s="45">
        <v>0</v>
      </c>
      <c r="V45" s="45">
        <v>0.82755292606360009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22.959070700533896</v>
      </c>
      <c r="AC45" s="45">
        <v>1.9105790557388997</v>
      </c>
      <c r="AD45" s="45">
        <v>0</v>
      </c>
      <c r="AE45" s="45">
        <v>0</v>
      </c>
      <c r="AF45" s="45">
        <v>14.954926845338521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32.19929087437346</v>
      </c>
      <c r="AM45" s="45">
        <v>1.4759894190298997</v>
      </c>
      <c r="AN45" s="45">
        <v>0</v>
      </c>
      <c r="AO45" s="45">
        <v>0</v>
      </c>
      <c r="AP45" s="45">
        <v>12.793956626983716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9.2719634628296888</v>
      </c>
      <c r="AW45" s="45">
        <v>0.2280644890636</v>
      </c>
      <c r="AX45" s="45">
        <v>0</v>
      </c>
      <c r="AY45" s="45">
        <v>0</v>
      </c>
      <c r="AZ45" s="45">
        <v>3.7847761462862977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7.1373479358462939</v>
      </c>
      <c r="BG45" s="45">
        <v>0.22004559596670001</v>
      </c>
      <c r="BH45" s="45">
        <v>0</v>
      </c>
      <c r="BI45" s="45">
        <v>0</v>
      </c>
      <c r="BJ45" s="45">
        <v>1.6562661905462994</v>
      </c>
      <c r="BK45" s="36">
        <f>SUM(C45:BJ45)</f>
        <v>114.84019494771896</v>
      </c>
      <c r="BM45" s="37"/>
      <c r="BO45" s="37"/>
    </row>
    <row r="46" spans="1:67">
      <c r="A46" s="16"/>
      <c r="B46" s="21" t="s">
        <v>86</v>
      </c>
      <c r="C46" s="31">
        <f>SUM(C35:C45)</f>
        <v>0</v>
      </c>
      <c r="D46" s="31">
        <f t="shared" ref="D46:BK46" si="13">SUM(D35:D45)</f>
        <v>9.122132710644701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30.283068243128305</v>
      </c>
      <c r="I46" s="31">
        <f t="shared" si="13"/>
        <v>64.720053678029203</v>
      </c>
      <c r="J46" s="31">
        <f t="shared" si="13"/>
        <v>0</v>
      </c>
      <c r="K46" s="31">
        <f t="shared" si="13"/>
        <v>0</v>
      </c>
      <c r="L46" s="31">
        <f t="shared" si="13"/>
        <v>16.460444351146499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19.300543358897503</v>
      </c>
      <c r="S46" s="31">
        <f t="shared" si="13"/>
        <v>12.079435583095101</v>
      </c>
      <c r="T46" s="31">
        <f t="shared" si="13"/>
        <v>0</v>
      </c>
      <c r="U46" s="31">
        <f t="shared" si="13"/>
        <v>0</v>
      </c>
      <c r="V46" s="31">
        <f t="shared" si="13"/>
        <v>5.2029194148307001</v>
      </c>
      <c r="W46" s="31">
        <f t="shared" si="13"/>
        <v>0</v>
      </c>
      <c r="X46" s="31">
        <f t="shared" si="13"/>
        <v>2.874124191E-4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303.34224010722534</v>
      </c>
      <c r="AC46" s="31">
        <f t="shared" si="13"/>
        <v>34.271714800460892</v>
      </c>
      <c r="AD46" s="31">
        <f t="shared" si="13"/>
        <v>7.4039580191611005</v>
      </c>
      <c r="AE46" s="31">
        <f t="shared" si="13"/>
        <v>0</v>
      </c>
      <c r="AF46" s="31">
        <f t="shared" si="13"/>
        <v>225.20091480591734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333.25787225783733</v>
      </c>
      <c r="AM46" s="31">
        <f t="shared" si="13"/>
        <v>19.2926906372746</v>
      </c>
      <c r="AN46" s="31">
        <f t="shared" si="13"/>
        <v>0.62734090361270001</v>
      </c>
      <c r="AO46" s="31">
        <f t="shared" si="13"/>
        <v>0</v>
      </c>
      <c r="AP46" s="31">
        <f t="shared" si="13"/>
        <v>123.86037103363972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235.64991993598468</v>
      </c>
      <c r="AW46" s="31">
        <f t="shared" si="13"/>
        <v>81.290778397208911</v>
      </c>
      <c r="AX46" s="31">
        <f t="shared" si="13"/>
        <v>0</v>
      </c>
      <c r="AY46" s="31">
        <f t="shared" si="13"/>
        <v>0</v>
      </c>
      <c r="AZ46" s="31">
        <f t="shared" si="13"/>
        <v>120.56615281799287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69.986637177277416</v>
      </c>
      <c r="BG46" s="31">
        <f t="shared" si="13"/>
        <v>6.2507538339959003</v>
      </c>
      <c r="BH46" s="31">
        <f t="shared" si="13"/>
        <v>5.1154838709599998E-2</v>
      </c>
      <c r="BI46" s="31">
        <f t="shared" si="13"/>
        <v>0</v>
      </c>
      <c r="BJ46" s="31">
        <f t="shared" si="13"/>
        <v>17.334092460078701</v>
      </c>
      <c r="BK46" s="33">
        <f t="shared" si="13"/>
        <v>1735.5554767785684</v>
      </c>
    </row>
    <row r="47" spans="1:67">
      <c r="A47" s="16"/>
      <c r="B47" s="22" t="s">
        <v>84</v>
      </c>
      <c r="C47" s="31">
        <f>C33+C46</f>
        <v>0</v>
      </c>
      <c r="D47" s="31">
        <f t="shared" ref="D47:BJ47" si="14">D33+D46</f>
        <v>9.8436999086124004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44.388105737657078</v>
      </c>
      <c r="I47" s="31">
        <f t="shared" si="14"/>
        <v>65.210537386865596</v>
      </c>
      <c r="J47" s="31">
        <f t="shared" si="14"/>
        <v>0</v>
      </c>
      <c r="K47" s="31">
        <f t="shared" si="14"/>
        <v>0</v>
      </c>
      <c r="L47" s="31">
        <f t="shared" si="14"/>
        <v>18.4075739900142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29.471397226704791</v>
      </c>
      <c r="S47" s="31">
        <f t="shared" si="14"/>
        <v>12.623023077448302</v>
      </c>
      <c r="T47" s="31">
        <f t="shared" si="14"/>
        <v>0</v>
      </c>
      <c r="U47" s="31">
        <f t="shared" si="14"/>
        <v>0</v>
      </c>
      <c r="V47" s="31">
        <f t="shared" si="14"/>
        <v>5.8029058590554001</v>
      </c>
      <c r="W47" s="31">
        <f t="shared" si="14"/>
        <v>0</v>
      </c>
      <c r="X47" s="31">
        <f t="shared" si="14"/>
        <v>2.874124191E-4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371.59138562412727</v>
      </c>
      <c r="AC47" s="31">
        <f t="shared" si="14"/>
        <v>36.76236905506709</v>
      </c>
      <c r="AD47" s="31">
        <f t="shared" si="14"/>
        <v>7.4039580191611005</v>
      </c>
      <c r="AE47" s="31">
        <f t="shared" si="14"/>
        <v>0</v>
      </c>
      <c r="AF47" s="31">
        <f t="shared" si="14"/>
        <v>241.74423860657524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397.27055908333335</v>
      </c>
      <c r="AM47" s="31">
        <f t="shared" si="14"/>
        <v>20.9620382813014</v>
      </c>
      <c r="AN47" s="31">
        <f t="shared" si="14"/>
        <v>0.62734090361270001</v>
      </c>
      <c r="AO47" s="31">
        <f t="shared" si="14"/>
        <v>0</v>
      </c>
      <c r="AP47" s="31">
        <f t="shared" si="14"/>
        <v>133.40365490633562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426.08998479412463</v>
      </c>
      <c r="AW47" s="31">
        <f t="shared" si="14"/>
        <v>96.205493884174217</v>
      </c>
      <c r="AX47" s="31">
        <f t="shared" si="14"/>
        <v>0</v>
      </c>
      <c r="AY47" s="31">
        <f t="shared" si="14"/>
        <v>0</v>
      </c>
      <c r="AZ47" s="31">
        <f t="shared" si="14"/>
        <v>156.69453748745053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110.54742366966184</v>
      </c>
      <c r="BG47" s="31">
        <f t="shared" si="14"/>
        <v>8.2055554263447004</v>
      </c>
      <c r="BH47" s="31">
        <f t="shared" si="14"/>
        <v>5.1154838709599998E-2</v>
      </c>
      <c r="BI47" s="31">
        <f t="shared" si="14"/>
        <v>0</v>
      </c>
      <c r="BJ47" s="31">
        <f t="shared" si="14"/>
        <v>20.339723280332802</v>
      </c>
      <c r="BK47" s="33">
        <f>BK46+BK33</f>
        <v>2213.6469484590889</v>
      </c>
    </row>
    <row r="48" spans="1:67" ht="3" customHeight="1">
      <c r="A48" s="16"/>
      <c r="B48" s="20"/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7"/>
    </row>
    <row r="49" spans="1:67">
      <c r="A49" s="16" t="s">
        <v>16</v>
      </c>
      <c r="B49" s="19" t="s">
        <v>8</v>
      </c>
      <c r="C49" s="75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7"/>
    </row>
    <row r="50" spans="1:67">
      <c r="A50" s="16" t="s">
        <v>76</v>
      </c>
      <c r="B50" s="20" t="s">
        <v>17</v>
      </c>
      <c r="C50" s="75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7"/>
    </row>
    <row r="51" spans="1:67">
      <c r="A51" s="16"/>
      <c r="B51" s="21" t="s">
        <v>116</v>
      </c>
      <c r="C51" s="31">
        <v>0</v>
      </c>
      <c r="D51" s="31">
        <v>0.68103606477409995</v>
      </c>
      <c r="E51" s="31">
        <v>0</v>
      </c>
      <c r="F51" s="31">
        <v>0</v>
      </c>
      <c r="G51" s="31">
        <v>0</v>
      </c>
      <c r="H51" s="31">
        <v>0.20398827090170002</v>
      </c>
      <c r="I51" s="31">
        <v>5.685359677E-4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4.4226856547000003E-2</v>
      </c>
      <c r="S51" s="31">
        <v>0</v>
      </c>
      <c r="T51" s="31">
        <v>0</v>
      </c>
      <c r="U51" s="31">
        <v>0</v>
      </c>
      <c r="V51" s="31">
        <v>4.3755137870800001E-2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0.8051852195086</v>
      </c>
      <c r="AC51" s="31">
        <v>0.10310480687079999</v>
      </c>
      <c r="AD51" s="31">
        <v>0</v>
      </c>
      <c r="AE51" s="31">
        <v>0</v>
      </c>
      <c r="AF51" s="31">
        <v>1.0577994592250999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0.97707782321489933</v>
      </c>
      <c r="AM51" s="31">
        <v>4.8805051483800002E-2</v>
      </c>
      <c r="AN51" s="31">
        <v>0</v>
      </c>
      <c r="AO51" s="31">
        <v>0</v>
      </c>
      <c r="AP51" s="31">
        <v>0.81861995212779992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1.6986817586365002</v>
      </c>
      <c r="AW51" s="31">
        <v>0.69817684412839998</v>
      </c>
      <c r="AX51" s="31">
        <v>0</v>
      </c>
      <c r="AY51" s="31">
        <v>0</v>
      </c>
      <c r="AZ51" s="31">
        <v>2.6305969580953996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0.32979973422140002</v>
      </c>
      <c r="BG51" s="31">
        <v>0.32234200745160002</v>
      </c>
      <c r="BH51" s="31">
        <v>0</v>
      </c>
      <c r="BI51" s="31">
        <v>0</v>
      </c>
      <c r="BJ51" s="31">
        <v>0.59796892751569997</v>
      </c>
      <c r="BK51" s="34">
        <f>SUM(C51:BJ51)</f>
        <v>11.061733408541297</v>
      </c>
    </row>
    <row r="52" spans="1:67">
      <c r="A52" s="16"/>
      <c r="B52" s="21" t="s">
        <v>119</v>
      </c>
      <c r="C52" s="31">
        <v>0</v>
      </c>
      <c r="D52" s="31">
        <v>0.63253058906449999</v>
      </c>
      <c r="E52" s="31">
        <v>0</v>
      </c>
      <c r="F52" s="31">
        <v>0</v>
      </c>
      <c r="G52" s="31">
        <v>0</v>
      </c>
      <c r="H52" s="31">
        <v>1.5441456109187004</v>
      </c>
      <c r="I52" s="31">
        <v>0</v>
      </c>
      <c r="J52" s="31">
        <v>0</v>
      </c>
      <c r="K52" s="31">
        <v>0</v>
      </c>
      <c r="L52" s="31">
        <v>1.0681900387082996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1.5447640681118009</v>
      </c>
      <c r="S52" s="31">
        <v>0.1027188007419</v>
      </c>
      <c r="T52" s="31">
        <v>0</v>
      </c>
      <c r="U52" s="31">
        <v>0</v>
      </c>
      <c r="V52" s="31">
        <v>0.44334280390259995</v>
      </c>
      <c r="W52" s="31">
        <v>0</v>
      </c>
      <c r="X52" s="31">
        <v>1.960408064E-4</v>
      </c>
      <c r="Y52" s="31">
        <v>0</v>
      </c>
      <c r="Z52" s="31">
        <v>0</v>
      </c>
      <c r="AA52" s="31">
        <v>0</v>
      </c>
      <c r="AB52" s="31">
        <v>44.311675746411701</v>
      </c>
      <c r="AC52" s="31">
        <v>3.4906970464154998</v>
      </c>
      <c r="AD52" s="31">
        <v>0.14659752845160001</v>
      </c>
      <c r="AE52" s="31">
        <v>0</v>
      </c>
      <c r="AF52" s="31">
        <v>44.44905039073678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52.057966188750996</v>
      </c>
      <c r="AM52" s="31">
        <v>4.1649525186750997</v>
      </c>
      <c r="AN52" s="31">
        <v>0</v>
      </c>
      <c r="AO52" s="31">
        <v>0</v>
      </c>
      <c r="AP52" s="31">
        <v>24.41766622010099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14.483893774662292</v>
      </c>
      <c r="AW52" s="31">
        <v>2.2086484358698999</v>
      </c>
      <c r="AX52" s="31">
        <v>0</v>
      </c>
      <c r="AY52" s="31">
        <v>0</v>
      </c>
      <c r="AZ52" s="31">
        <v>14.304660481247391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5.5009677034552098</v>
      </c>
      <c r="BG52" s="31">
        <v>0.70797416658009993</v>
      </c>
      <c r="BH52" s="31">
        <v>0</v>
      </c>
      <c r="BI52" s="31">
        <v>0</v>
      </c>
      <c r="BJ52" s="31">
        <v>4.0597580588352002</v>
      </c>
      <c r="BK52" s="34">
        <f>SUM(C52:BJ52)</f>
        <v>219.64039621244697</v>
      </c>
    </row>
    <row r="53" spans="1:67">
      <c r="A53" s="16"/>
      <c r="B53" s="22" t="s">
        <v>83</v>
      </c>
      <c r="C53" s="31">
        <f>SUM(C51:C52)</f>
        <v>0</v>
      </c>
      <c r="D53" s="31">
        <f t="shared" ref="D53:BK53" si="15">SUM(D51:D52)</f>
        <v>1.3135666538385999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1.7481338818204004</v>
      </c>
      <c r="I53" s="31">
        <f t="shared" si="15"/>
        <v>5.685359677E-4</v>
      </c>
      <c r="J53" s="31">
        <f t="shared" si="15"/>
        <v>0</v>
      </c>
      <c r="K53" s="31">
        <f t="shared" si="15"/>
        <v>0</v>
      </c>
      <c r="L53" s="31">
        <f t="shared" si="15"/>
        <v>1.0681900387082996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1.588990924658801</v>
      </c>
      <c r="S53" s="31">
        <f t="shared" si="15"/>
        <v>0.1027188007419</v>
      </c>
      <c r="T53" s="31">
        <f t="shared" si="15"/>
        <v>0</v>
      </c>
      <c r="U53" s="31">
        <f t="shared" si="15"/>
        <v>0</v>
      </c>
      <c r="V53" s="31">
        <f t="shared" si="15"/>
        <v>0.48709794177339993</v>
      </c>
      <c r="W53" s="31">
        <f t="shared" si="15"/>
        <v>0</v>
      </c>
      <c r="X53" s="31">
        <f t="shared" si="15"/>
        <v>1.960408064E-4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45.116860965920303</v>
      </c>
      <c r="AC53" s="31">
        <f t="shared" si="15"/>
        <v>3.5938018532862999</v>
      </c>
      <c r="AD53" s="31">
        <f t="shared" si="15"/>
        <v>0.14659752845160001</v>
      </c>
      <c r="AE53" s="31">
        <f t="shared" si="15"/>
        <v>0</v>
      </c>
      <c r="AF53" s="31">
        <f t="shared" si="15"/>
        <v>45.506849849961881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53.035044011965894</v>
      </c>
      <c r="AM53" s="31">
        <f t="shared" si="15"/>
        <v>4.2137575701588998</v>
      </c>
      <c r="AN53" s="31">
        <f t="shared" si="15"/>
        <v>0</v>
      </c>
      <c r="AO53" s="31">
        <f t="shared" si="15"/>
        <v>0</v>
      </c>
      <c r="AP53" s="31">
        <f t="shared" si="15"/>
        <v>25.236286172228791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16.182575533298792</v>
      </c>
      <c r="AW53" s="31">
        <f t="shared" si="15"/>
        <v>2.9068252799982996</v>
      </c>
      <c r="AX53" s="31">
        <f t="shared" si="15"/>
        <v>0</v>
      </c>
      <c r="AY53" s="31">
        <f t="shared" si="15"/>
        <v>0</v>
      </c>
      <c r="AZ53" s="31">
        <f t="shared" si="15"/>
        <v>16.935257439342791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5.8307674376766094</v>
      </c>
      <c r="BG53" s="31">
        <f t="shared" si="15"/>
        <v>1.0303161740316999</v>
      </c>
      <c r="BH53" s="31">
        <f t="shared" si="15"/>
        <v>0</v>
      </c>
      <c r="BI53" s="31">
        <f t="shared" si="15"/>
        <v>0</v>
      </c>
      <c r="BJ53" s="31">
        <f t="shared" si="15"/>
        <v>4.6577269863508999</v>
      </c>
      <c r="BK53" s="31">
        <f t="shared" si="15"/>
        <v>230.70212962098827</v>
      </c>
    </row>
    <row r="54" spans="1:67" ht="2.25" customHeight="1">
      <c r="A54" s="16"/>
      <c r="B54" s="20"/>
      <c r="C54" s="75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7"/>
    </row>
    <row r="55" spans="1:67">
      <c r="A55" s="16" t="s">
        <v>4</v>
      </c>
      <c r="B55" s="19" t="s">
        <v>9</v>
      </c>
      <c r="C55" s="75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7"/>
    </row>
    <row r="56" spans="1:67">
      <c r="A56" s="16" t="s">
        <v>76</v>
      </c>
      <c r="B56" s="20" t="s">
        <v>18</v>
      </c>
      <c r="C56" s="75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7"/>
    </row>
    <row r="57" spans="1:67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46.531399999999998</v>
      </c>
      <c r="AS57" s="35">
        <v>0</v>
      </c>
      <c r="AT57" s="35">
        <v>0</v>
      </c>
      <c r="AU57" s="35">
        <v>0</v>
      </c>
      <c r="AV57" s="35">
        <v>20.108999999999998</v>
      </c>
      <c r="AW57" s="35">
        <v>2.1087517596296097</v>
      </c>
      <c r="AX57" s="35">
        <v>0</v>
      </c>
      <c r="AY57" s="35">
        <v>0</v>
      </c>
      <c r="AZ57" s="35">
        <v>13.123700000000001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8.3682000000000016</v>
      </c>
      <c r="BG57" s="35">
        <v>0.34959999999999997</v>
      </c>
      <c r="BH57" s="35">
        <v>0</v>
      </c>
      <c r="BI57" s="35">
        <v>0</v>
      </c>
      <c r="BJ57" s="35">
        <v>2.8149999999999999</v>
      </c>
      <c r="BK57" s="34">
        <f>SUM(C57:BJ57)</f>
        <v>93.405651759629606</v>
      </c>
      <c r="BL57" s="38"/>
      <c r="BM57" s="44"/>
      <c r="BN57" s="44"/>
      <c r="BO57" s="44"/>
    </row>
    <row r="58" spans="1:67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46.531399999999998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20.108999999999998</v>
      </c>
      <c r="AW58" s="31">
        <f t="shared" si="16"/>
        <v>2.1087517596296097</v>
      </c>
      <c r="AX58" s="31">
        <f t="shared" si="16"/>
        <v>0</v>
      </c>
      <c r="AY58" s="31">
        <f t="shared" si="16"/>
        <v>0</v>
      </c>
      <c r="AZ58" s="31">
        <f t="shared" si="16"/>
        <v>13.123700000000001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8.3682000000000016</v>
      </c>
      <c r="BG58" s="31">
        <f t="shared" si="16"/>
        <v>0.34959999999999997</v>
      </c>
      <c r="BH58" s="31">
        <f t="shared" si="16"/>
        <v>0</v>
      </c>
      <c r="BI58" s="31">
        <f t="shared" si="16"/>
        <v>0</v>
      </c>
      <c r="BJ58" s="31">
        <f t="shared" si="16"/>
        <v>2.8149999999999999</v>
      </c>
      <c r="BK58" s="34">
        <f>SUM(BK57)</f>
        <v>93.405651759629606</v>
      </c>
    </row>
    <row r="59" spans="1:67">
      <c r="A59" s="16" t="s">
        <v>77</v>
      </c>
      <c r="B59" s="20" t="s">
        <v>19</v>
      </c>
      <c r="C59" s="75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7"/>
    </row>
    <row r="60" spans="1:67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46.531399999999998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20.108999999999998</v>
      </c>
      <c r="AW62" s="33">
        <f t="shared" si="18"/>
        <v>2.1087517596296097</v>
      </c>
      <c r="AX62" s="33">
        <f t="shared" si="18"/>
        <v>0</v>
      </c>
      <c r="AY62" s="33">
        <f t="shared" si="18"/>
        <v>0</v>
      </c>
      <c r="AZ62" s="33">
        <f t="shared" si="18"/>
        <v>13.123700000000001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8.3682000000000016</v>
      </c>
      <c r="BG62" s="33">
        <f t="shared" si="18"/>
        <v>0.34959999999999997</v>
      </c>
      <c r="BH62" s="33">
        <f t="shared" si="18"/>
        <v>0</v>
      </c>
      <c r="BI62" s="33">
        <f t="shared" si="18"/>
        <v>0</v>
      </c>
      <c r="BJ62" s="33">
        <f t="shared" si="18"/>
        <v>2.8149999999999999</v>
      </c>
      <c r="BK62" s="33">
        <f>BK61+BK58</f>
        <v>93.405651759629606</v>
      </c>
      <c r="BL62" s="37"/>
      <c r="BM62" s="60"/>
    </row>
    <row r="63" spans="1:67" ht="4.5" customHeight="1">
      <c r="A63" s="16"/>
      <c r="B63" s="20"/>
      <c r="C63" s="75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7"/>
    </row>
    <row r="64" spans="1:67">
      <c r="A64" s="16" t="s">
        <v>20</v>
      </c>
      <c r="B64" s="19" t="s">
        <v>21</v>
      </c>
      <c r="C64" s="75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7"/>
    </row>
    <row r="65" spans="1:65">
      <c r="A65" s="16" t="s">
        <v>76</v>
      </c>
      <c r="B65" s="20" t="s">
        <v>22</v>
      </c>
      <c r="C65" s="75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7"/>
    </row>
    <row r="66" spans="1:65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>
      <c r="A68" s="16"/>
      <c r="B68" s="24"/>
      <c r="C68" s="75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7"/>
    </row>
    <row r="69" spans="1:65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166.75143454509538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54.180654594311882</v>
      </c>
      <c r="I69" s="39">
        <f t="shared" si="20"/>
        <v>240.50762103663678</v>
      </c>
      <c r="J69" s="39">
        <f t="shared" si="20"/>
        <v>42.65219276886981</v>
      </c>
      <c r="K69" s="39">
        <f t="shared" si="20"/>
        <v>0</v>
      </c>
      <c r="L69" s="39">
        <f t="shared" si="20"/>
        <v>113.97497724293248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36.622952598357095</v>
      </c>
      <c r="S69" s="39">
        <f t="shared" si="20"/>
        <v>436.52234722118885</v>
      </c>
      <c r="T69" s="39">
        <f t="shared" si="20"/>
        <v>202.0067070853851</v>
      </c>
      <c r="U69" s="39">
        <f t="shared" si="20"/>
        <v>0</v>
      </c>
      <c r="V69" s="39">
        <f t="shared" si="20"/>
        <v>16.125443674369404</v>
      </c>
      <c r="W69" s="39">
        <f t="shared" si="20"/>
        <v>0</v>
      </c>
      <c r="X69" s="39">
        <f t="shared" si="20"/>
        <v>4.8345322549999997E-4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426.60855726302515</v>
      </c>
      <c r="AC69" s="39">
        <f t="shared" si="20"/>
        <v>99.25835792076532</v>
      </c>
      <c r="AD69" s="39">
        <f t="shared" si="20"/>
        <v>17.447304449354</v>
      </c>
      <c r="AE69" s="39">
        <f t="shared" si="20"/>
        <v>0</v>
      </c>
      <c r="AF69" s="39">
        <f t="shared" si="20"/>
        <v>399.4763161726662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460.20646088561455</v>
      </c>
      <c r="AM69" s="39">
        <f t="shared" si="20"/>
        <v>93.405740773392125</v>
      </c>
      <c r="AN69" s="39">
        <f t="shared" si="20"/>
        <v>199.20727676238411</v>
      </c>
      <c r="AO69" s="39">
        <f t="shared" si="20"/>
        <v>0</v>
      </c>
      <c r="AP69" s="39">
        <f t="shared" si="20"/>
        <v>222.26948210495601</v>
      </c>
      <c r="AQ69" s="39">
        <f t="shared" si="20"/>
        <v>0</v>
      </c>
      <c r="AR69" s="39">
        <f t="shared" si="20"/>
        <v>46.531399999999998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475.53622474399162</v>
      </c>
      <c r="AW69" s="39">
        <f t="shared" si="20"/>
        <v>168.56433001673111</v>
      </c>
      <c r="AX69" s="39">
        <f t="shared" si="20"/>
        <v>18.531160979225398</v>
      </c>
      <c r="AY69" s="39">
        <f t="shared" si="20"/>
        <v>0</v>
      </c>
      <c r="AZ69" s="39">
        <f t="shared" si="20"/>
        <v>242.72053148080403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128.52842727868529</v>
      </c>
      <c r="BG69" s="39">
        <f t="shared" si="20"/>
        <v>13.6742046026653</v>
      </c>
      <c r="BH69" s="39">
        <f t="shared" si="20"/>
        <v>36.223191233935104</v>
      </c>
      <c r="BI69" s="39">
        <f t="shared" si="20"/>
        <v>0</v>
      </c>
      <c r="BJ69" s="39">
        <f t="shared" si="20"/>
        <v>37.963553931934698</v>
      </c>
      <c r="BK69" s="39">
        <f>BK28+BK47+BK53+BK62+BK67</f>
        <v>4395.4973348205031</v>
      </c>
      <c r="BL69" s="37"/>
      <c r="BM69" s="44"/>
    </row>
    <row r="70" spans="1:65" ht="4.5" customHeight="1">
      <c r="A70" s="16"/>
      <c r="B70" s="25"/>
      <c r="C70" s="89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90"/>
    </row>
    <row r="71" spans="1:65" ht="14.25" customHeight="1">
      <c r="A71" s="16" t="s">
        <v>5</v>
      </c>
      <c r="B71" s="26" t="s">
        <v>24</v>
      </c>
      <c r="C71" s="89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90"/>
    </row>
    <row r="72" spans="1:65">
      <c r="A72" s="16"/>
      <c r="B72" s="29" t="s">
        <v>112</v>
      </c>
      <c r="C72" s="35">
        <v>0</v>
      </c>
      <c r="D72" s="35">
        <v>0.84426414512900005</v>
      </c>
      <c r="E72" s="35">
        <v>0</v>
      </c>
      <c r="F72" s="35">
        <v>0</v>
      </c>
      <c r="G72" s="35">
        <v>0</v>
      </c>
      <c r="H72" s="35">
        <v>2.3212790388384992</v>
      </c>
      <c r="I72" s="35">
        <v>0.1039416759354</v>
      </c>
      <c r="J72" s="35">
        <v>0</v>
      </c>
      <c r="K72" s="35">
        <v>0</v>
      </c>
      <c r="L72" s="35">
        <v>0.49291734164450002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2.1379740636125963</v>
      </c>
      <c r="S72" s="35">
        <v>2.2145563129000002E-2</v>
      </c>
      <c r="T72" s="35">
        <v>0</v>
      </c>
      <c r="U72" s="35">
        <v>0</v>
      </c>
      <c r="V72" s="35">
        <v>0.56391151903160008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14.196825364139293</v>
      </c>
      <c r="AC72" s="35">
        <v>0.22786155303169997</v>
      </c>
      <c r="AD72" s="35">
        <v>0</v>
      </c>
      <c r="AE72" s="35">
        <v>0</v>
      </c>
      <c r="AF72" s="35">
        <v>3.798880708061902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10.324914217938826</v>
      </c>
      <c r="AM72" s="35">
        <v>0.20248089738700004</v>
      </c>
      <c r="AN72" s="35">
        <v>0</v>
      </c>
      <c r="AO72" s="35">
        <v>0</v>
      </c>
      <c r="AP72" s="35">
        <v>1.5010261879990001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5.3356449517768079</v>
      </c>
      <c r="AW72" s="35">
        <v>8.9808416677099989E-2</v>
      </c>
      <c r="AX72" s="35">
        <v>0</v>
      </c>
      <c r="AY72" s="35">
        <v>0</v>
      </c>
      <c r="AZ72" s="35">
        <v>1.6108275939664998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2.2002979697693985</v>
      </c>
      <c r="BG72" s="35">
        <v>3.6757899967600004E-2</v>
      </c>
      <c r="BH72" s="35">
        <v>0</v>
      </c>
      <c r="BI72" s="35">
        <v>0</v>
      </c>
      <c r="BJ72" s="35">
        <v>2.7769819000000001E-2</v>
      </c>
      <c r="BK72" s="34">
        <f>SUM(C72:BJ72)</f>
        <v>46.039528927035718</v>
      </c>
      <c r="BL72" s="37"/>
      <c r="BM72" s="44"/>
    </row>
    <row r="73" spans="1:65" ht="13.5" thickBot="1">
      <c r="A73" s="27"/>
      <c r="B73" s="22" t="s">
        <v>83</v>
      </c>
      <c r="C73" s="31">
        <f t="shared" ref="C73:BJ73" si="21">SUM(C72)</f>
        <v>0</v>
      </c>
      <c r="D73" s="31">
        <f t="shared" si="21"/>
        <v>0.84426414512900005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2.3212790388384992</v>
      </c>
      <c r="I73" s="31">
        <f t="shared" si="21"/>
        <v>0.1039416759354</v>
      </c>
      <c r="J73" s="31">
        <f t="shared" si="21"/>
        <v>0</v>
      </c>
      <c r="K73" s="31">
        <f t="shared" si="21"/>
        <v>0</v>
      </c>
      <c r="L73" s="31">
        <f t="shared" si="21"/>
        <v>0.49291734164450002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2.1379740636125963</v>
      </c>
      <c r="S73" s="31">
        <f t="shared" si="21"/>
        <v>2.2145563129000002E-2</v>
      </c>
      <c r="T73" s="31">
        <f t="shared" si="21"/>
        <v>0</v>
      </c>
      <c r="U73" s="31">
        <f t="shared" si="21"/>
        <v>0</v>
      </c>
      <c r="V73" s="31">
        <f t="shared" si="21"/>
        <v>0.56391151903160008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14.196825364139293</v>
      </c>
      <c r="AC73" s="31">
        <f t="shared" si="21"/>
        <v>0.22786155303169997</v>
      </c>
      <c r="AD73" s="31">
        <f t="shared" si="21"/>
        <v>0</v>
      </c>
      <c r="AE73" s="31">
        <f t="shared" si="21"/>
        <v>0</v>
      </c>
      <c r="AF73" s="31">
        <f t="shared" si="21"/>
        <v>3.798880708061902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10.324914217938826</v>
      </c>
      <c r="AM73" s="31">
        <f t="shared" si="21"/>
        <v>0.20248089738700004</v>
      </c>
      <c r="AN73" s="31">
        <f t="shared" si="21"/>
        <v>0</v>
      </c>
      <c r="AO73" s="31">
        <f t="shared" si="21"/>
        <v>0</v>
      </c>
      <c r="AP73" s="31">
        <f t="shared" si="21"/>
        <v>1.5010261879990001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5.3356449517768079</v>
      </c>
      <c r="AW73" s="31">
        <f t="shared" si="21"/>
        <v>8.9808416677099989E-2</v>
      </c>
      <c r="AX73" s="31">
        <f t="shared" si="21"/>
        <v>0</v>
      </c>
      <c r="AY73" s="31">
        <f t="shared" si="21"/>
        <v>0</v>
      </c>
      <c r="AZ73" s="31">
        <f t="shared" si="21"/>
        <v>1.6108275939664998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2.2002979697693985</v>
      </c>
      <c r="BG73" s="31">
        <f t="shared" si="21"/>
        <v>3.6757899967600004E-2</v>
      </c>
      <c r="BH73" s="31">
        <f t="shared" si="21"/>
        <v>0</v>
      </c>
      <c r="BI73" s="31">
        <f t="shared" si="21"/>
        <v>0</v>
      </c>
      <c r="BJ73" s="31">
        <f t="shared" si="21"/>
        <v>2.7769819000000001E-2</v>
      </c>
      <c r="BK73" s="34">
        <f>SUM(BK72)</f>
        <v>46.039528927035718</v>
      </c>
      <c r="BL73" s="37"/>
    </row>
    <row r="74" spans="1:65" ht="6" customHeight="1">
      <c r="A74" s="4"/>
      <c r="B74" s="18"/>
    </row>
    <row r="75" spans="1:65">
      <c r="A75" s="4"/>
      <c r="B75" s="4" t="s">
        <v>122</v>
      </c>
      <c r="L75" s="17" t="s">
        <v>37</v>
      </c>
      <c r="BK75" s="37"/>
      <c r="BL75" s="37"/>
    </row>
    <row r="76" spans="1:65">
      <c r="A76" s="4"/>
      <c r="B76" s="4" t="s">
        <v>123</v>
      </c>
      <c r="L76" s="4" t="s">
        <v>29</v>
      </c>
      <c r="BK76" s="37"/>
    </row>
    <row r="77" spans="1:65">
      <c r="L77" s="4" t="s">
        <v>30</v>
      </c>
      <c r="BK77" s="44"/>
    </row>
    <row r="78" spans="1:65">
      <c r="B78" s="4" t="s">
        <v>32</v>
      </c>
      <c r="L78" s="4" t="s">
        <v>98</v>
      </c>
      <c r="BK78" s="44"/>
    </row>
    <row r="79" spans="1:65">
      <c r="B79" s="4" t="s">
        <v>33</v>
      </c>
      <c r="L79" s="4" t="s">
        <v>100</v>
      </c>
      <c r="BK79" s="44"/>
    </row>
    <row r="80" spans="1:65">
      <c r="B80" s="4"/>
      <c r="L80" s="4" t="s">
        <v>31</v>
      </c>
      <c r="BK80" s="44"/>
    </row>
    <row r="81" spans="2:63">
      <c r="BK81" s="44"/>
    </row>
    <row r="82" spans="2:63">
      <c r="BK82" s="38"/>
    </row>
    <row r="83" spans="2:63">
      <c r="BK83" s="44"/>
    </row>
    <row r="88" spans="2:63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M49"/>
  <sheetViews>
    <sheetView workbookViewId="0"/>
  </sheetViews>
  <sheetFormatPr defaultRowHeight="12.75"/>
  <cols>
    <col min="1" max="1" width="2.28515625" style="47" customWidth="1"/>
    <col min="2" max="2" width="6.42578125" style="47" customWidth="1"/>
    <col min="3" max="3" width="25.28515625" style="47" bestFit="1" customWidth="1"/>
    <col min="4" max="6" width="18.28515625" style="47" bestFit="1" customWidth="1"/>
    <col min="7" max="7" width="17.28515625" style="47" bestFit="1" customWidth="1"/>
    <col min="8" max="8" width="19.85546875" style="47" bestFit="1" customWidth="1"/>
    <col min="9" max="9" width="15.85546875" style="47" bestFit="1" customWidth="1"/>
    <col min="10" max="10" width="17" style="47" bestFit="1" customWidth="1"/>
    <col min="11" max="12" width="19.85546875" style="47" bestFit="1" customWidth="1"/>
    <col min="13" max="16384" width="9.140625" style="47"/>
  </cols>
  <sheetData>
    <row r="2" spans="2:12" ht="17.25" customHeight="1">
      <c r="B2" s="91" t="s">
        <v>130</v>
      </c>
      <c r="C2" s="92"/>
      <c r="D2" s="92"/>
      <c r="E2" s="92"/>
      <c r="F2" s="92"/>
      <c r="G2" s="92"/>
      <c r="H2" s="92"/>
      <c r="I2" s="92"/>
      <c r="J2" s="92"/>
      <c r="K2" s="92"/>
      <c r="L2" s="93"/>
    </row>
    <row r="3" spans="2:12" ht="17.25" customHeight="1">
      <c r="B3" s="91" t="s">
        <v>113</v>
      </c>
      <c r="C3" s="92"/>
      <c r="D3" s="92"/>
      <c r="E3" s="92"/>
      <c r="F3" s="92"/>
      <c r="G3" s="92"/>
      <c r="H3" s="92"/>
      <c r="I3" s="92"/>
      <c r="J3" s="92"/>
      <c r="K3" s="92"/>
      <c r="L3" s="93"/>
    </row>
    <row r="4" spans="2:12" ht="30">
      <c r="B4" s="46" t="s">
        <v>75</v>
      </c>
      <c r="C4" s="48" t="s">
        <v>38</v>
      </c>
      <c r="D4" s="48" t="s">
        <v>87</v>
      </c>
      <c r="E4" s="48" t="s">
        <v>88</v>
      </c>
      <c r="F4" s="48" t="s">
        <v>7</v>
      </c>
      <c r="G4" s="48" t="s">
        <v>8</v>
      </c>
      <c r="H4" s="48" t="s">
        <v>21</v>
      </c>
      <c r="I4" s="48" t="s">
        <v>94</v>
      </c>
      <c r="J4" s="48" t="s">
        <v>95</v>
      </c>
      <c r="K4" s="48" t="s">
        <v>74</v>
      </c>
      <c r="L4" s="48" t="s">
        <v>96</v>
      </c>
    </row>
    <row r="5" spans="2:12">
      <c r="B5" s="49">
        <v>1</v>
      </c>
      <c r="C5" s="50" t="s">
        <v>39</v>
      </c>
      <c r="D5" s="51">
        <v>0</v>
      </c>
      <c r="E5" s="51">
        <v>0</v>
      </c>
      <c r="F5" s="51">
        <v>0.22735004438599998</v>
      </c>
      <c r="G5" s="51">
        <v>7.1838616450000002E-3</v>
      </c>
      <c r="H5" s="51">
        <v>0</v>
      </c>
      <c r="I5" s="62">
        <v>0</v>
      </c>
      <c r="J5" s="52">
        <v>0</v>
      </c>
      <c r="K5" s="52">
        <f>SUM(D5:J5)</f>
        <v>0.23453390603099999</v>
      </c>
      <c r="L5" s="51">
        <v>1.937755806E-4</v>
      </c>
    </row>
    <row r="6" spans="2:12">
      <c r="B6" s="49">
        <v>2</v>
      </c>
      <c r="C6" s="53" t="s">
        <v>40</v>
      </c>
      <c r="D6" s="51">
        <v>2.9504460877012995</v>
      </c>
      <c r="E6" s="51">
        <v>11.0189654937383</v>
      </c>
      <c r="F6" s="51">
        <v>30.432744565050154</v>
      </c>
      <c r="G6" s="51">
        <v>2.4150920026119018</v>
      </c>
      <c r="H6" s="51">
        <v>0</v>
      </c>
      <c r="I6" s="51">
        <v>0.53369999999999995</v>
      </c>
      <c r="J6" s="52">
        <v>0</v>
      </c>
      <c r="K6" s="52">
        <f t="shared" ref="K6:K41" si="0">SUM(D6:J6)</f>
        <v>47.350948149101654</v>
      </c>
      <c r="L6" s="51">
        <v>0.62917526491969988</v>
      </c>
    </row>
    <row r="7" spans="2:12">
      <c r="B7" s="49">
        <v>3</v>
      </c>
      <c r="C7" s="50" t="s">
        <v>41</v>
      </c>
      <c r="D7" s="51">
        <v>2.0852524128899999E-2</v>
      </c>
      <c r="E7" s="51">
        <v>1.396450645E-4</v>
      </c>
      <c r="F7" s="51">
        <v>0.91106223438450018</v>
      </c>
      <c r="G7" s="51">
        <v>1.0062022677399999E-2</v>
      </c>
      <c r="H7" s="51">
        <v>0</v>
      </c>
      <c r="I7" s="51">
        <v>5.0000000000000001E-3</v>
      </c>
      <c r="J7" s="52">
        <v>0</v>
      </c>
      <c r="K7" s="52">
        <f t="shared" si="0"/>
        <v>0.94711642625530013</v>
      </c>
      <c r="L7" s="51">
        <v>8.2212180096299992E-2</v>
      </c>
    </row>
    <row r="8" spans="2:12">
      <c r="B8" s="49">
        <v>4</v>
      </c>
      <c r="C8" s="53" t="s">
        <v>42</v>
      </c>
      <c r="D8" s="51">
        <v>3.4480584054492005</v>
      </c>
      <c r="E8" s="51">
        <v>0.51423568886939997</v>
      </c>
      <c r="F8" s="51">
        <v>11.510525247265591</v>
      </c>
      <c r="G8" s="51">
        <v>0.78406370657609969</v>
      </c>
      <c r="H8" s="51">
        <v>0</v>
      </c>
      <c r="I8" s="51">
        <v>0.25619999999999998</v>
      </c>
      <c r="J8" s="52">
        <v>0</v>
      </c>
      <c r="K8" s="52">
        <f t="shared" si="0"/>
        <v>16.51308304816029</v>
      </c>
      <c r="L8" s="51">
        <v>0.55354377421670031</v>
      </c>
    </row>
    <row r="9" spans="2:12">
      <c r="B9" s="49">
        <v>5</v>
      </c>
      <c r="C9" s="53" t="s">
        <v>43</v>
      </c>
      <c r="D9" s="51">
        <v>1.0161805589951998</v>
      </c>
      <c r="E9" s="51">
        <v>0.87532976348120028</v>
      </c>
      <c r="F9" s="51">
        <v>35.643273565947688</v>
      </c>
      <c r="G9" s="51">
        <v>5.0242442595143988</v>
      </c>
      <c r="H9" s="51">
        <v>0</v>
      </c>
      <c r="I9" s="51">
        <v>1.2772000000000001</v>
      </c>
      <c r="J9" s="52">
        <v>0</v>
      </c>
      <c r="K9" s="52">
        <f t="shared" si="0"/>
        <v>43.836228147938485</v>
      </c>
      <c r="L9" s="51">
        <v>0.82645233137200003</v>
      </c>
    </row>
    <row r="10" spans="2:12">
      <c r="B10" s="49">
        <v>6</v>
      </c>
      <c r="C10" s="53" t="s">
        <v>44</v>
      </c>
      <c r="D10" s="51">
        <v>0.50617344799929997</v>
      </c>
      <c r="E10" s="51">
        <v>1.5265398371602998</v>
      </c>
      <c r="F10" s="51">
        <v>16.021185499764897</v>
      </c>
      <c r="G10" s="51">
        <v>1.6727719407060997</v>
      </c>
      <c r="H10" s="51">
        <v>0</v>
      </c>
      <c r="I10" s="51">
        <v>0.21060000000000001</v>
      </c>
      <c r="J10" s="52">
        <v>0</v>
      </c>
      <c r="K10" s="52">
        <f t="shared" si="0"/>
        <v>19.937270725630594</v>
      </c>
      <c r="L10" s="51">
        <v>0.30998267890019998</v>
      </c>
    </row>
    <row r="11" spans="2:12">
      <c r="B11" s="49">
        <v>7</v>
      </c>
      <c r="C11" s="53" t="s">
        <v>45</v>
      </c>
      <c r="D11" s="51">
        <v>55.299057970961684</v>
      </c>
      <c r="E11" s="51">
        <v>8.9919545245405992</v>
      </c>
      <c r="F11" s="51">
        <v>32.582335372176978</v>
      </c>
      <c r="G11" s="51">
        <v>6.8903592041911077</v>
      </c>
      <c r="H11" s="51">
        <v>0</v>
      </c>
      <c r="I11" s="62">
        <v>0</v>
      </c>
      <c r="J11" s="52">
        <v>0</v>
      </c>
      <c r="K11" s="52">
        <f t="shared" si="0"/>
        <v>103.76370707187037</v>
      </c>
      <c r="L11" s="51">
        <v>0.53079535376500031</v>
      </c>
    </row>
    <row r="12" spans="2:12">
      <c r="B12" s="49">
        <v>8</v>
      </c>
      <c r="C12" s="50" t="s">
        <v>46</v>
      </c>
      <c r="D12" s="51">
        <v>4.6342930645000002E-3</v>
      </c>
      <c r="E12" s="51">
        <v>8.6677205805000008E-3</v>
      </c>
      <c r="F12" s="51">
        <v>0.43315939815749999</v>
      </c>
      <c r="G12" s="51">
        <v>0.12806499248299999</v>
      </c>
      <c r="H12" s="51">
        <v>0</v>
      </c>
      <c r="I12" s="62">
        <v>0</v>
      </c>
      <c r="J12" s="52">
        <v>0</v>
      </c>
      <c r="K12" s="52">
        <f t="shared" si="0"/>
        <v>0.57452640428549995</v>
      </c>
      <c r="L12" s="51">
        <v>1.1209313645E-2</v>
      </c>
    </row>
    <row r="13" spans="2:12">
      <c r="B13" s="49">
        <v>9</v>
      </c>
      <c r="C13" s="50" t="s">
        <v>47</v>
      </c>
      <c r="D13" s="51">
        <v>0</v>
      </c>
      <c r="E13" s="51">
        <v>0</v>
      </c>
      <c r="F13" s="51">
        <v>2.4366522579999999E-4</v>
      </c>
      <c r="G13" s="51">
        <v>0</v>
      </c>
      <c r="H13" s="51">
        <v>0</v>
      </c>
      <c r="I13" s="62">
        <v>0</v>
      </c>
      <c r="J13" s="52">
        <v>0</v>
      </c>
      <c r="K13" s="52">
        <f t="shared" si="0"/>
        <v>2.4366522579999999E-4</v>
      </c>
      <c r="L13" s="51">
        <v>9.8339903200000002E-5</v>
      </c>
    </row>
    <row r="14" spans="2:12">
      <c r="B14" s="49">
        <v>10</v>
      </c>
      <c r="C14" s="53" t="s">
        <v>48</v>
      </c>
      <c r="D14" s="51">
        <v>0.12947853341889998</v>
      </c>
      <c r="E14" s="51">
        <v>0.34742468899940004</v>
      </c>
      <c r="F14" s="51">
        <v>8.7500489735420057</v>
      </c>
      <c r="G14" s="51">
        <v>1.3094092710585004</v>
      </c>
      <c r="H14" s="51">
        <v>0</v>
      </c>
      <c r="I14" s="51">
        <v>0.13039999999999999</v>
      </c>
      <c r="J14" s="52">
        <v>0</v>
      </c>
      <c r="K14" s="52">
        <f t="shared" si="0"/>
        <v>10.666761467018807</v>
      </c>
      <c r="L14" s="51">
        <v>0.41399252670620024</v>
      </c>
    </row>
    <row r="15" spans="2:12">
      <c r="B15" s="49">
        <v>11</v>
      </c>
      <c r="C15" s="53" t="s">
        <v>49</v>
      </c>
      <c r="D15" s="51">
        <v>104.42316890727547</v>
      </c>
      <c r="E15" s="51">
        <v>15.146638655665798</v>
      </c>
      <c r="F15" s="51">
        <v>96.225154762680191</v>
      </c>
      <c r="G15" s="51">
        <v>12.311391526795891</v>
      </c>
      <c r="H15" s="51">
        <v>0</v>
      </c>
      <c r="I15" s="51">
        <v>1.1396999999999999</v>
      </c>
      <c r="J15" s="52">
        <v>0</v>
      </c>
      <c r="K15" s="52">
        <f t="shared" si="0"/>
        <v>229.24605385241733</v>
      </c>
      <c r="L15" s="51">
        <v>2.2259064137470017</v>
      </c>
    </row>
    <row r="16" spans="2:12">
      <c r="B16" s="49">
        <v>12</v>
      </c>
      <c r="C16" s="53" t="s">
        <v>50</v>
      </c>
      <c r="D16" s="51">
        <v>90.645724775151109</v>
      </c>
      <c r="E16" s="51">
        <v>10.039657559413598</v>
      </c>
      <c r="F16" s="51">
        <v>46.88895855939402</v>
      </c>
      <c r="G16" s="51">
        <v>4.8752368840369984</v>
      </c>
      <c r="H16" s="51">
        <v>0</v>
      </c>
      <c r="I16" s="51">
        <v>0.79869999999999997</v>
      </c>
      <c r="J16" s="52">
        <v>0</v>
      </c>
      <c r="K16" s="52">
        <f t="shared" si="0"/>
        <v>153.24827777799572</v>
      </c>
      <c r="L16" s="51">
        <v>1.3184257979228</v>
      </c>
    </row>
    <row r="17" spans="2:12">
      <c r="B17" s="49">
        <v>13</v>
      </c>
      <c r="C17" s="53" t="s">
        <v>51</v>
      </c>
      <c r="D17" s="51">
        <v>0.13789512054730002</v>
      </c>
      <c r="E17" s="51">
        <v>0.43638972006299992</v>
      </c>
      <c r="F17" s="51">
        <v>18.554555068864001</v>
      </c>
      <c r="G17" s="51">
        <v>1.1726747102868997</v>
      </c>
      <c r="H17" s="51">
        <v>0</v>
      </c>
      <c r="I17" s="51">
        <v>7.7799999999999994E-2</v>
      </c>
      <c r="J17" s="52">
        <v>0</v>
      </c>
      <c r="K17" s="52">
        <f t="shared" si="0"/>
        <v>20.3793146197612</v>
      </c>
      <c r="L17" s="51">
        <v>0.34771237247820008</v>
      </c>
    </row>
    <row r="18" spans="2:12">
      <c r="B18" s="49">
        <v>14</v>
      </c>
      <c r="C18" s="53" t="s">
        <v>52</v>
      </c>
      <c r="D18" s="51">
        <v>0.19248648793449999</v>
      </c>
      <c r="E18" s="51">
        <v>0.34714476525700005</v>
      </c>
      <c r="F18" s="51">
        <v>8.9074450755006804</v>
      </c>
      <c r="G18" s="51">
        <v>0.61904596409279988</v>
      </c>
      <c r="H18" s="51">
        <v>0</v>
      </c>
      <c r="I18" s="51">
        <v>1.2999999999999999E-2</v>
      </c>
      <c r="J18" s="52">
        <v>0</v>
      </c>
      <c r="K18" s="52">
        <f t="shared" si="0"/>
        <v>10.07912229278498</v>
      </c>
      <c r="L18" s="51">
        <v>3.5020750546599998E-2</v>
      </c>
    </row>
    <row r="19" spans="2:12">
      <c r="B19" s="49">
        <v>15</v>
      </c>
      <c r="C19" s="53" t="s">
        <v>53</v>
      </c>
      <c r="D19" s="51">
        <v>2.9656277618664997</v>
      </c>
      <c r="E19" s="51">
        <v>0.57314992257739983</v>
      </c>
      <c r="F19" s="51">
        <v>34.886186087971296</v>
      </c>
      <c r="G19" s="51">
        <v>3.8920016042335006</v>
      </c>
      <c r="H19" s="51">
        <v>0</v>
      </c>
      <c r="I19" s="51">
        <v>2.8199999999999999E-2</v>
      </c>
      <c r="J19" s="52">
        <v>0</v>
      </c>
      <c r="K19" s="52">
        <f t="shared" si="0"/>
        <v>42.345165376648694</v>
      </c>
      <c r="L19" s="51">
        <v>0.46876985179500014</v>
      </c>
    </row>
    <row r="20" spans="2:12">
      <c r="B20" s="49">
        <v>16</v>
      </c>
      <c r="C20" s="53" t="s">
        <v>54</v>
      </c>
      <c r="D20" s="51">
        <v>155.33570019374943</v>
      </c>
      <c r="E20" s="51">
        <v>36.024491047690404</v>
      </c>
      <c r="F20" s="51">
        <v>147.41596129727293</v>
      </c>
      <c r="G20" s="51">
        <v>13.230479428292769</v>
      </c>
      <c r="H20" s="51">
        <v>0</v>
      </c>
      <c r="I20" s="51">
        <v>3.4469000000000003</v>
      </c>
      <c r="J20" s="52">
        <v>0</v>
      </c>
      <c r="K20" s="52">
        <f t="shared" si="0"/>
        <v>355.45353196700557</v>
      </c>
      <c r="L20" s="51">
        <v>4.0583932962201894</v>
      </c>
    </row>
    <row r="21" spans="2:12">
      <c r="B21" s="49">
        <v>17</v>
      </c>
      <c r="C21" s="53" t="s">
        <v>55</v>
      </c>
      <c r="D21" s="51">
        <v>438.88827844960753</v>
      </c>
      <c r="E21" s="51">
        <v>3.0414141101900998</v>
      </c>
      <c r="F21" s="51">
        <v>43.409619125835526</v>
      </c>
      <c r="G21" s="51">
        <v>5.3379876588094044</v>
      </c>
      <c r="H21" s="51">
        <v>0</v>
      </c>
      <c r="I21" s="51">
        <v>0.70079999999999998</v>
      </c>
      <c r="J21" s="52">
        <v>0</v>
      </c>
      <c r="K21" s="52">
        <f t="shared" si="0"/>
        <v>491.3780993444426</v>
      </c>
      <c r="L21" s="51">
        <v>0.81311384233970074</v>
      </c>
    </row>
    <row r="22" spans="2:12">
      <c r="B22" s="49">
        <v>18</v>
      </c>
      <c r="C22" s="50" t="s">
        <v>56</v>
      </c>
      <c r="D22" s="51">
        <v>0</v>
      </c>
      <c r="E22" s="51">
        <v>0</v>
      </c>
      <c r="F22" s="51">
        <v>5.9432503219999998E-4</v>
      </c>
      <c r="G22" s="51">
        <v>0</v>
      </c>
      <c r="H22" s="51">
        <v>0</v>
      </c>
      <c r="I22" s="62">
        <v>0</v>
      </c>
      <c r="J22" s="52">
        <v>0</v>
      </c>
      <c r="K22" s="52">
        <f t="shared" si="0"/>
        <v>5.9432503219999998E-4</v>
      </c>
      <c r="L22" s="51">
        <v>0</v>
      </c>
    </row>
    <row r="23" spans="2:12">
      <c r="B23" s="49">
        <v>19</v>
      </c>
      <c r="C23" s="53" t="s">
        <v>57</v>
      </c>
      <c r="D23" s="51">
        <v>10.826481780469505</v>
      </c>
      <c r="E23" s="51">
        <v>15.484665255754901</v>
      </c>
      <c r="F23" s="51">
        <v>88.682542004239124</v>
      </c>
      <c r="G23" s="51">
        <v>14.165310481333286</v>
      </c>
      <c r="H23" s="51">
        <v>0</v>
      </c>
      <c r="I23" s="51">
        <v>1.9072</v>
      </c>
      <c r="J23" s="52">
        <v>0</v>
      </c>
      <c r="K23" s="52">
        <f t="shared" si="0"/>
        <v>131.06619952179679</v>
      </c>
      <c r="L23" s="51">
        <v>1.3084838924906008</v>
      </c>
    </row>
    <row r="24" spans="2:12">
      <c r="B24" s="49">
        <v>20</v>
      </c>
      <c r="C24" s="53" t="s">
        <v>58</v>
      </c>
      <c r="D24" s="51">
        <v>452.75591856786309</v>
      </c>
      <c r="E24" s="51">
        <v>201.14551503335542</v>
      </c>
      <c r="F24" s="51">
        <v>821.42317402245885</v>
      </c>
      <c r="G24" s="51">
        <v>66.491931710714056</v>
      </c>
      <c r="H24" s="51">
        <v>0</v>
      </c>
      <c r="I24" s="51">
        <v>62.809051759629604</v>
      </c>
      <c r="J24" s="52">
        <v>0</v>
      </c>
      <c r="K24" s="52">
        <f t="shared" si="0"/>
        <v>1604.625591094021</v>
      </c>
      <c r="L24" s="51">
        <v>13.89222163799035</v>
      </c>
    </row>
    <row r="25" spans="2:12">
      <c r="B25" s="49">
        <v>21</v>
      </c>
      <c r="C25" s="50" t="s">
        <v>59</v>
      </c>
      <c r="D25" s="51">
        <v>2.2770776451000001E-3</v>
      </c>
      <c r="E25" s="51">
        <v>1.9343038699999999E-4</v>
      </c>
      <c r="F25" s="51">
        <v>0.44333948141409979</v>
      </c>
      <c r="G25" s="51">
        <v>8.5389774999900012E-2</v>
      </c>
      <c r="H25" s="51">
        <v>0</v>
      </c>
      <c r="I25" s="62">
        <v>0</v>
      </c>
      <c r="J25" s="52">
        <v>0</v>
      </c>
      <c r="K25" s="52">
        <f t="shared" si="0"/>
        <v>0.53119976444609984</v>
      </c>
      <c r="L25" s="51">
        <v>2.1572666770999999E-3</v>
      </c>
    </row>
    <row r="26" spans="2:12">
      <c r="B26" s="49">
        <v>22</v>
      </c>
      <c r="C26" s="53" t="s">
        <v>60</v>
      </c>
      <c r="D26" s="51">
        <v>4.0047536193300003E-2</v>
      </c>
      <c r="E26" s="51">
        <v>4.2180774192999999E-3</v>
      </c>
      <c r="F26" s="51">
        <v>0.9253435997017998</v>
      </c>
      <c r="G26" s="51">
        <v>9.5444876447000008E-3</v>
      </c>
      <c r="H26" s="51">
        <v>0</v>
      </c>
      <c r="I26" s="51">
        <v>0.37859999999999999</v>
      </c>
      <c r="J26" s="52">
        <v>0</v>
      </c>
      <c r="K26" s="52">
        <f t="shared" si="0"/>
        <v>1.3577537009590996</v>
      </c>
      <c r="L26" s="51">
        <v>1.5603341128399999E-2</v>
      </c>
    </row>
    <row r="27" spans="2:12">
      <c r="B27" s="49">
        <v>23</v>
      </c>
      <c r="C27" s="50" t="s">
        <v>61</v>
      </c>
      <c r="D27" s="51">
        <v>7.230731064200001E-3</v>
      </c>
      <c r="E27" s="51">
        <v>0</v>
      </c>
      <c r="F27" s="51">
        <v>1.2912997994163</v>
      </c>
      <c r="G27" s="51">
        <v>1.9314854150965002</v>
      </c>
      <c r="H27" s="51">
        <v>0</v>
      </c>
      <c r="I27" s="62">
        <v>0</v>
      </c>
      <c r="J27" s="52">
        <v>0</v>
      </c>
      <c r="K27" s="52">
        <f t="shared" si="0"/>
        <v>3.2300159455770001</v>
      </c>
      <c r="L27" s="51">
        <v>1.8294019741700002E-2</v>
      </c>
    </row>
    <row r="28" spans="2:12">
      <c r="B28" s="49">
        <v>24</v>
      </c>
      <c r="C28" s="50" t="s">
        <v>62</v>
      </c>
      <c r="D28" s="51">
        <v>0.22196508551579996</v>
      </c>
      <c r="E28" s="51">
        <v>2.2983238387000002E-3</v>
      </c>
      <c r="F28" s="51">
        <v>2.425587904638201</v>
      </c>
      <c r="G28" s="51">
        <v>5.7281405741700001E-2</v>
      </c>
      <c r="H28" s="51">
        <v>0</v>
      </c>
      <c r="I28" s="51">
        <v>0.161</v>
      </c>
      <c r="J28" s="52">
        <v>0</v>
      </c>
      <c r="K28" s="52">
        <f t="shared" si="0"/>
        <v>2.8681327197344011</v>
      </c>
      <c r="L28" s="51">
        <v>2.2295108451400002E-2</v>
      </c>
    </row>
    <row r="29" spans="2:12">
      <c r="B29" s="49">
        <v>25</v>
      </c>
      <c r="C29" s="53" t="s">
        <v>63</v>
      </c>
      <c r="D29" s="51">
        <v>54.181469493342817</v>
      </c>
      <c r="E29" s="51">
        <v>6.3224162096666978</v>
      </c>
      <c r="F29" s="51">
        <v>184.2442172606365</v>
      </c>
      <c r="G29" s="51">
        <v>13.742370865634983</v>
      </c>
      <c r="H29" s="51">
        <v>0</v>
      </c>
      <c r="I29" s="51">
        <v>3.7507000000000001</v>
      </c>
      <c r="J29" s="52">
        <v>0</v>
      </c>
      <c r="K29" s="52">
        <f t="shared" si="0"/>
        <v>262.24117382928102</v>
      </c>
      <c r="L29" s="51">
        <v>1.9735720737796998</v>
      </c>
    </row>
    <row r="30" spans="2:12">
      <c r="B30" s="49">
        <v>26</v>
      </c>
      <c r="C30" s="53" t="s">
        <v>64</v>
      </c>
      <c r="D30" s="51">
        <v>21.816253800275909</v>
      </c>
      <c r="E30" s="51">
        <v>2.4190926314417993</v>
      </c>
      <c r="F30" s="51">
        <v>35.394597952689715</v>
      </c>
      <c r="G30" s="51">
        <v>7.0542099855725118</v>
      </c>
      <c r="H30" s="51">
        <v>0</v>
      </c>
      <c r="I30" s="51">
        <v>0.86570000000000003</v>
      </c>
      <c r="J30" s="52">
        <v>0</v>
      </c>
      <c r="K30" s="52">
        <f t="shared" si="0"/>
        <v>67.54985436997994</v>
      </c>
      <c r="L30" s="51">
        <v>0.68383084966530017</v>
      </c>
    </row>
    <row r="31" spans="2:12">
      <c r="B31" s="49">
        <v>27</v>
      </c>
      <c r="C31" s="53" t="s">
        <v>15</v>
      </c>
      <c r="D31" s="51">
        <v>2.34026E-4</v>
      </c>
      <c r="E31" s="51">
        <v>0</v>
      </c>
      <c r="F31" s="51">
        <v>1.9915053745766997</v>
      </c>
      <c r="G31" s="51">
        <v>1.9580997128499998E-2</v>
      </c>
      <c r="H31" s="51">
        <v>0</v>
      </c>
      <c r="I31" s="51">
        <v>1.4971000000000001</v>
      </c>
      <c r="J31" s="52">
        <v>0</v>
      </c>
      <c r="K31" s="52">
        <f t="shared" si="0"/>
        <v>3.5084203977052</v>
      </c>
      <c r="L31" s="51">
        <v>7.9504288290000003E-2</v>
      </c>
    </row>
    <row r="32" spans="2:12">
      <c r="B32" s="49">
        <v>28</v>
      </c>
      <c r="C32" s="53" t="s">
        <v>65</v>
      </c>
      <c r="D32" s="51">
        <v>0.18335396077360003</v>
      </c>
      <c r="E32" s="51">
        <v>2.3829538063E-3</v>
      </c>
      <c r="F32" s="51">
        <v>1.1029879894082002</v>
      </c>
      <c r="G32" s="51">
        <v>4.8211494579500004E-2</v>
      </c>
      <c r="H32" s="51">
        <v>0</v>
      </c>
      <c r="I32" s="62">
        <v>0</v>
      </c>
      <c r="J32" s="52">
        <v>0</v>
      </c>
      <c r="K32" s="52">
        <f t="shared" si="0"/>
        <v>1.3369363985676002</v>
      </c>
      <c r="L32" s="51">
        <v>3.5283472160600002E-2</v>
      </c>
    </row>
    <row r="33" spans="2:13">
      <c r="B33" s="49">
        <v>29</v>
      </c>
      <c r="C33" s="53" t="s">
        <v>66</v>
      </c>
      <c r="D33" s="51">
        <v>2.3579974038024001</v>
      </c>
      <c r="E33" s="51">
        <v>3.7361442563159981</v>
      </c>
      <c r="F33" s="51">
        <v>33.874627349471595</v>
      </c>
      <c r="G33" s="51">
        <v>3.8988309544893984</v>
      </c>
      <c r="H33" s="51">
        <v>0</v>
      </c>
      <c r="I33" s="51">
        <v>0.30409999999999998</v>
      </c>
      <c r="J33" s="52">
        <v>0</v>
      </c>
      <c r="K33" s="52">
        <f t="shared" si="0"/>
        <v>44.171699964079387</v>
      </c>
      <c r="L33" s="51">
        <v>1.352266828114701</v>
      </c>
    </row>
    <row r="34" spans="2:13">
      <c r="B34" s="49">
        <v>30</v>
      </c>
      <c r="C34" s="53" t="s">
        <v>67</v>
      </c>
      <c r="D34" s="51">
        <v>6.9562264471498017</v>
      </c>
      <c r="E34" s="51">
        <v>2.2998499192511996</v>
      </c>
      <c r="F34" s="51">
        <v>54.597742486838072</v>
      </c>
      <c r="G34" s="51">
        <v>5.8959051969226</v>
      </c>
      <c r="H34" s="51">
        <v>0</v>
      </c>
      <c r="I34" s="51">
        <v>1.4981</v>
      </c>
      <c r="J34" s="52">
        <v>0</v>
      </c>
      <c r="K34" s="52">
        <f t="shared" si="0"/>
        <v>71.247824050161668</v>
      </c>
      <c r="L34" s="51">
        <v>1.4490320750488002</v>
      </c>
    </row>
    <row r="35" spans="2:13">
      <c r="B35" s="49">
        <v>31</v>
      </c>
      <c r="C35" s="50" t="s">
        <v>68</v>
      </c>
      <c r="D35" s="51">
        <v>0.3681684315482</v>
      </c>
      <c r="E35" s="51">
        <v>0.34708166929019996</v>
      </c>
      <c r="F35" s="51">
        <v>1.1096558804768994</v>
      </c>
      <c r="G35" s="51">
        <v>0.17298809683739996</v>
      </c>
      <c r="H35" s="51">
        <v>0</v>
      </c>
      <c r="I35" s="62">
        <v>0</v>
      </c>
      <c r="J35" s="52">
        <v>0</v>
      </c>
      <c r="K35" s="52">
        <f t="shared" si="0"/>
        <v>1.9978940781526995</v>
      </c>
      <c r="L35" s="51">
        <v>8.9931912934499994E-2</v>
      </c>
    </row>
    <row r="36" spans="2:13">
      <c r="B36" s="49">
        <v>32</v>
      </c>
      <c r="C36" s="53" t="s">
        <v>69</v>
      </c>
      <c r="D36" s="51">
        <v>10.473717088918397</v>
      </c>
      <c r="E36" s="51">
        <v>22.77255259331039</v>
      </c>
      <c r="F36" s="51">
        <v>81.298381489109303</v>
      </c>
      <c r="G36" s="51">
        <v>11.367326200401497</v>
      </c>
      <c r="H36" s="51">
        <v>0</v>
      </c>
      <c r="I36" s="51">
        <v>2.9471999999999996</v>
      </c>
      <c r="J36" s="52">
        <v>0</v>
      </c>
      <c r="K36" s="52">
        <f t="shared" si="0"/>
        <v>128.85917737173958</v>
      </c>
      <c r="L36" s="51">
        <v>4.4768338998515116</v>
      </c>
    </row>
    <row r="37" spans="2:13">
      <c r="B37" s="49">
        <v>33</v>
      </c>
      <c r="C37" s="53" t="s">
        <v>114</v>
      </c>
      <c r="D37" s="51">
        <v>7.2270048960894009</v>
      </c>
      <c r="E37" s="51">
        <v>6.2112515923817018</v>
      </c>
      <c r="F37" s="51">
        <v>51.902631603166256</v>
      </c>
      <c r="G37" s="51">
        <v>6.0097774278041074</v>
      </c>
      <c r="H37" s="51">
        <v>0</v>
      </c>
      <c r="I37" s="51">
        <v>1.0463</v>
      </c>
      <c r="J37" s="52">
        <v>0</v>
      </c>
      <c r="K37" s="52">
        <f t="shared" si="0"/>
        <v>72.396965519441466</v>
      </c>
      <c r="L37" s="51">
        <v>1.5250229898162004</v>
      </c>
    </row>
    <row r="38" spans="2:13">
      <c r="B38" s="49">
        <v>34</v>
      </c>
      <c r="C38" s="53" t="s">
        <v>70</v>
      </c>
      <c r="D38" s="51">
        <v>0.28898330006340006</v>
      </c>
      <c r="E38" s="51">
        <v>0.40094038825679995</v>
      </c>
      <c r="F38" s="51">
        <v>4.7351244973296929</v>
      </c>
      <c r="G38" s="51">
        <v>1.4575428404800996</v>
      </c>
      <c r="H38" s="51">
        <v>0</v>
      </c>
      <c r="I38" s="51">
        <v>6.08E-2</v>
      </c>
      <c r="J38" s="52">
        <v>0</v>
      </c>
      <c r="K38" s="52">
        <f t="shared" si="0"/>
        <v>6.9433910261299934</v>
      </c>
      <c r="L38" s="51">
        <v>1.4362938515399999E-2</v>
      </c>
    </row>
    <row r="39" spans="2:13">
      <c r="B39" s="49">
        <v>35</v>
      </c>
      <c r="C39" s="53" t="s">
        <v>71</v>
      </c>
      <c r="D39" s="51">
        <v>25.426135109588607</v>
      </c>
      <c r="E39" s="51">
        <v>20.530713899232826</v>
      </c>
      <c r="F39" s="51">
        <v>180.18602831852456</v>
      </c>
      <c r="G39" s="51">
        <v>21.259091431169679</v>
      </c>
      <c r="H39" s="51">
        <v>0</v>
      </c>
      <c r="I39" s="51">
        <v>1.9859</v>
      </c>
      <c r="J39" s="52">
        <v>0</v>
      </c>
      <c r="K39" s="52">
        <f t="shared" si="0"/>
        <v>249.38786875851568</v>
      </c>
      <c r="L39" s="51">
        <v>1.9349170617294968</v>
      </c>
    </row>
    <row r="40" spans="2:13">
      <c r="B40" s="49">
        <v>36</v>
      </c>
      <c r="C40" s="53" t="s">
        <v>72</v>
      </c>
      <c r="D40" s="51">
        <v>11.798947948320297</v>
      </c>
      <c r="E40" s="51">
        <v>2.6547008248036996</v>
      </c>
      <c r="F40" s="51">
        <v>17.696174935191461</v>
      </c>
      <c r="G40" s="51">
        <v>1.2300641259914007</v>
      </c>
      <c r="H40" s="51">
        <v>0</v>
      </c>
      <c r="I40" s="62">
        <v>0</v>
      </c>
      <c r="J40" s="52">
        <v>0</v>
      </c>
      <c r="K40" s="52">
        <f t="shared" si="0"/>
        <v>33.379887834306857</v>
      </c>
      <c r="L40" s="51">
        <v>0.70181126905480051</v>
      </c>
    </row>
    <row r="41" spans="2:13">
      <c r="B41" s="49">
        <v>37</v>
      </c>
      <c r="C41" s="53" t="s">
        <v>73</v>
      </c>
      <c r="D41" s="51">
        <v>12.411444026565396</v>
      </c>
      <c r="E41" s="51">
        <v>11.208824549951908</v>
      </c>
      <c r="F41" s="51">
        <v>117.52158364135617</v>
      </c>
      <c r="G41" s="51">
        <v>16.125217690434688</v>
      </c>
      <c r="H41" s="51">
        <v>0</v>
      </c>
      <c r="I41" s="51">
        <v>5.5756999999999994</v>
      </c>
      <c r="J41" s="52">
        <v>0</v>
      </c>
      <c r="K41" s="52">
        <f t="shared" si="0"/>
        <v>162.84276990830816</v>
      </c>
      <c r="L41" s="51">
        <v>3.8391061374407016</v>
      </c>
    </row>
    <row r="42" spans="2:13" s="58" customFormat="1" ht="15">
      <c r="B42" s="48" t="s">
        <v>11</v>
      </c>
      <c r="C42" s="54"/>
      <c r="D42" s="55">
        <f t="shared" ref="D42:L42" si="1">SUM(D5:D41)</f>
        <v>1473.3076202290404</v>
      </c>
      <c r="E42" s="56">
        <f>SUM(E5:E41)</f>
        <v>384.4349847517563</v>
      </c>
      <c r="F42" s="56">
        <f t="shared" si="1"/>
        <v>2213.6469484590957</v>
      </c>
      <c r="G42" s="56">
        <f>SUM(G5:G41)</f>
        <v>230.70212962098819</v>
      </c>
      <c r="H42" s="57">
        <f t="shared" si="1"/>
        <v>0</v>
      </c>
      <c r="I42" s="57">
        <f t="shared" si="1"/>
        <v>93.405651759629606</v>
      </c>
      <c r="J42" s="57">
        <f t="shared" si="1"/>
        <v>0</v>
      </c>
      <c r="K42" s="57">
        <f t="shared" si="1"/>
        <v>4395.4973348205103</v>
      </c>
      <c r="L42" s="57">
        <f t="shared" si="1"/>
        <v>46.039528927035654</v>
      </c>
      <c r="M42" s="63"/>
    </row>
    <row r="43" spans="2:13">
      <c r="B43" s="47" t="s">
        <v>89</v>
      </c>
      <c r="K43" s="61"/>
    </row>
    <row r="44" spans="2:13">
      <c r="K44" s="59"/>
      <c r="L44" s="59"/>
      <c r="M44" s="61"/>
    </row>
    <row r="45" spans="2:13" s="59" customFormat="1"/>
    <row r="46" spans="2:13" s="59" customFormat="1"/>
    <row r="47" spans="2:13" s="59" customFormat="1"/>
    <row r="48" spans="2:13">
      <c r="I48" s="59"/>
    </row>
    <row r="49" spans="9:9">
      <c r="I49" s="59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imf0357</cp:lastModifiedBy>
  <cp:lastPrinted>2014-03-24T10:58:12Z</cp:lastPrinted>
  <dcterms:created xsi:type="dcterms:W3CDTF">2014-01-06T04:43:23Z</dcterms:created>
  <dcterms:modified xsi:type="dcterms:W3CDTF">2020-11-10T07:33:55Z</dcterms:modified>
</cp:coreProperties>
</file>